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ECOF\Relatórios Intranet\2019\2º Semestre\Novembro\"/>
    </mc:Choice>
  </mc:AlternateContent>
  <bookViews>
    <workbookView xWindow="480" yWindow="180" windowWidth="23250" windowHeight="12525" firstSheet="2" activeTab="2"/>
  </bookViews>
  <sheets>
    <sheet name="Base-Orig.&amp;Aplic." sheetId="2" state="hidden" r:id="rId1"/>
    <sheet name="Planilha1" sheetId="4" state="hidden" r:id="rId2"/>
    <sheet name="Oirigens &amp; Aplicações" sheetId="1" r:id="rId3"/>
    <sheet name="Resumo - Origem &amp; Aplicação" sheetId="3" r:id="rId4"/>
  </sheets>
  <definedNames>
    <definedName name="_xlnm._FilterDatabase" localSheetId="0" hidden="1">'Base-Orig.&amp;Aplic.'!$L$1:$L$42</definedName>
    <definedName name="_xlnm.Print_Area" localSheetId="3">'Resumo - Origem &amp; Aplicação'!$B$1:$G$20</definedName>
  </definedNames>
  <calcPr calcId="162913"/>
</workbook>
</file>

<file path=xl/calcChain.xml><?xml version="1.0" encoding="utf-8"?>
<calcChain xmlns="http://schemas.openxmlformats.org/spreadsheetml/2006/main">
  <c r="J24" i="1" l="1"/>
  <c r="H81" i="1" l="1"/>
  <c r="I81" i="1"/>
  <c r="J81" i="1"/>
  <c r="G81" i="1"/>
  <c r="A57" i="4" l="1"/>
  <c r="A58" i="4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6" i="4"/>
  <c r="G46" i="1" l="1"/>
  <c r="C97" i="1" l="1"/>
  <c r="C95" i="1"/>
  <c r="C96" i="1"/>
  <c r="C94" i="1"/>
  <c r="C91" i="1"/>
  <c r="C90" i="1"/>
  <c r="C79" i="1"/>
  <c r="C78" i="1"/>
  <c r="C77" i="1"/>
  <c r="C80" i="1"/>
  <c r="C76" i="1"/>
  <c r="C33" i="1"/>
  <c r="C41" i="1"/>
  <c r="C40" i="1"/>
  <c r="C39" i="1"/>
  <c r="C38" i="1"/>
  <c r="C37" i="1"/>
  <c r="C36" i="1"/>
  <c r="C42" i="1"/>
  <c r="J79" i="1" l="1"/>
  <c r="I79" i="1"/>
  <c r="J94" i="1"/>
  <c r="H94" i="1"/>
  <c r="I94" i="1"/>
  <c r="I76" i="1"/>
  <c r="H76" i="1"/>
  <c r="J76" i="1"/>
  <c r="J96" i="1"/>
  <c r="H96" i="1"/>
  <c r="I96" i="1"/>
  <c r="I95" i="1"/>
  <c r="J95" i="1"/>
  <c r="H95" i="1"/>
  <c r="J97" i="1"/>
  <c r="H97" i="1"/>
  <c r="I97" i="1"/>
  <c r="C18" i="1"/>
  <c r="A41" i="2" l="1"/>
  <c r="C15" i="1" l="1"/>
  <c r="A40" i="2" l="1"/>
  <c r="A39" i="2"/>
  <c r="A9" i="2" l="1"/>
  <c r="A8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B350" i="3" l="1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" i="3"/>
  <c r="B16" i="3"/>
  <c r="B15" i="3"/>
  <c r="B14" i="3"/>
  <c r="B13" i="3"/>
  <c r="C43" i="1" l="1"/>
  <c r="C23" i="1" l="1"/>
  <c r="C22" i="1"/>
  <c r="J23" i="1" l="1"/>
  <c r="I23" i="1"/>
  <c r="H23" i="1"/>
  <c r="C98" i="1"/>
  <c r="C93" i="1"/>
  <c r="C92" i="1"/>
  <c r="C89" i="1"/>
  <c r="C75" i="1"/>
  <c r="C67" i="1"/>
  <c r="C74" i="1"/>
  <c r="C69" i="1"/>
  <c r="C73" i="1"/>
  <c r="C72" i="1"/>
  <c r="C71" i="1"/>
  <c r="C70" i="1"/>
  <c r="C68" i="1"/>
  <c r="C66" i="1"/>
  <c r="C57" i="1"/>
  <c r="C56" i="1"/>
  <c r="C55" i="1"/>
  <c r="C54" i="1"/>
  <c r="J98" i="1" l="1"/>
  <c r="I98" i="1"/>
  <c r="H98" i="1"/>
  <c r="I75" i="1"/>
  <c r="H75" i="1"/>
  <c r="J75" i="1"/>
  <c r="I58" i="1"/>
  <c r="C45" i="1"/>
  <c r="H58" i="1" l="1"/>
  <c r="J58" i="1"/>
  <c r="H99" i="1"/>
  <c r="I99" i="1"/>
  <c r="J99" i="1"/>
  <c r="C44" i="1"/>
  <c r="C35" i="1"/>
  <c r="C34" i="1" l="1"/>
  <c r="C32" i="1"/>
  <c r="C13" i="1" l="1"/>
  <c r="I46" i="1" l="1"/>
  <c r="J46" i="1"/>
  <c r="H46" i="1"/>
  <c r="G23" i="1"/>
  <c r="C21" i="1"/>
  <c r="C20" i="1"/>
  <c r="C19" i="1"/>
  <c r="C17" i="1"/>
  <c r="C16" i="1"/>
  <c r="C14" i="1"/>
  <c r="G99" i="1" l="1"/>
  <c r="C12" i="1"/>
  <c r="I24" i="1" l="1"/>
  <c r="H24" i="1"/>
  <c r="G24" i="1"/>
  <c r="D13" i="3" s="1"/>
  <c r="J102" i="1" l="1"/>
  <c r="J104" i="1" s="1"/>
  <c r="H102" i="1"/>
  <c r="H104" i="1" s="1"/>
  <c r="I102" i="1"/>
  <c r="I104" i="1" s="1"/>
  <c r="F13" i="3"/>
  <c r="G13" i="3"/>
  <c r="E13" i="3"/>
  <c r="D17" i="3" l="1"/>
  <c r="D16" i="3"/>
  <c r="G58" i="1"/>
  <c r="D15" i="3" s="1"/>
  <c r="D14" i="3"/>
  <c r="D18" i="3" l="1"/>
  <c r="G17" i="3"/>
  <c r="F17" i="3"/>
  <c r="E17" i="3"/>
  <c r="G16" i="3" l="1"/>
  <c r="F16" i="3"/>
  <c r="E16" i="3"/>
  <c r="G15" i="3"/>
  <c r="F15" i="3"/>
  <c r="E15" i="3"/>
  <c r="G14" i="3"/>
  <c r="F14" i="3"/>
  <c r="E14" i="3"/>
  <c r="E18" i="3" l="1"/>
  <c r="G18" i="3"/>
  <c r="F18" i="3"/>
</calcChain>
</file>

<file path=xl/sharedStrings.xml><?xml version="1.0" encoding="utf-8"?>
<sst xmlns="http://schemas.openxmlformats.org/spreadsheetml/2006/main" count="696" uniqueCount="198">
  <si>
    <t>RELATÓRIO GERENCIAL - DAF/DECOF/DIORÇA</t>
  </si>
  <si>
    <t>Consulta - Origens e Aplicações de Recursos por Programa de Trabalho</t>
  </si>
  <si>
    <t>Origem e Aplicações dos Recursos Orçamentários da DAF</t>
  </si>
  <si>
    <t>Origem</t>
  </si>
  <si>
    <t>Aplicações dos Recursos Recebidos</t>
  </si>
  <si>
    <t>Grupo de Despesa</t>
  </si>
  <si>
    <t>Crédito Disponível</t>
  </si>
  <si>
    <t>22122211920000001</t>
  </si>
  <si>
    <t>ADMINISTRACAO DA UNIDADE - NACIONAL</t>
  </si>
  <si>
    <t>3</t>
  </si>
  <si>
    <t>CUSTEIO</t>
  </si>
  <si>
    <t xml:space="preserve"> </t>
  </si>
  <si>
    <t>4</t>
  </si>
  <si>
    <t>INVESTIMENTOS</t>
  </si>
  <si>
    <t>22122211920TP0001</t>
  </si>
  <si>
    <t>PAGAMENTO DE PESSOAL ATIVO DA UNIAO - NACIONAL</t>
  </si>
  <si>
    <t>1</t>
  </si>
  <si>
    <t>PESSOAL E ENC</t>
  </si>
  <si>
    <t>22122211987850001</t>
  </si>
  <si>
    <t>22128211945720001</t>
  </si>
  <si>
    <t>CAPACITACAO DE SERVIDORES PUBLICOS FEDERAIS EM PROCESSO DE QUALIFICACAO E REQUALIFICACAO - NACIONAL</t>
  </si>
  <si>
    <t>22301211920040001</t>
  </si>
  <si>
    <t>ASSISTENCIA MEDICA E ODONTOLOGICA AOS SERVIDORES CIVIS, EMPREGADOS, MILITARES E SEUS DEPENDENTES - NACIONAL</t>
  </si>
  <si>
    <t>22331211920100001</t>
  </si>
  <si>
    <t>ASSISTENCIA PRE-ESCOLAR AOS DEPENDENTES DOS SERVIDORESCIVIS, EMPREGADOS E MILITARES - NACIONAL</t>
  </si>
  <si>
    <t>22331211920110001</t>
  </si>
  <si>
    <t>AUXILIO-TRANSPORTE AOS SERVIDORES CIVIS, EMPREGADOS E MILITARES - NACIONAL</t>
  </si>
  <si>
    <t>22331211920120001</t>
  </si>
  <si>
    <t>AUXILIO-ALIMENTACAO AOS SERVIDORES CIVIS, EMPREGADOS EMILITARES - NACIONAL</t>
  </si>
  <si>
    <t>28844090602840001</t>
  </si>
  <si>
    <t>AMORTIZACAO E ENCARGOS DE FINANCIAMENTO DA DIVIDA CONTRATUAL EXTERNA - NACIONAL</t>
  </si>
  <si>
    <t>JUROS/ENC.DIVIDA</t>
  </si>
  <si>
    <t>AMORT. DIVIDA</t>
  </si>
  <si>
    <t>Total:</t>
  </si>
  <si>
    <t>Origem e Aplicações dos Recursos Orçamentários da DGM</t>
  </si>
  <si>
    <t>22663204123990001</t>
  </si>
  <si>
    <t>22663204620LC0001</t>
  </si>
  <si>
    <t>LEVANTAMENTOS GEOLOGICOS MARINHOS - NACIONAL</t>
  </si>
  <si>
    <t>22663204671120001</t>
  </si>
  <si>
    <t>AVALIACAO DOS RECURSOS NAO-VIVOS DA ZONA ECONOMICA EXCLUSIVA (ZEE) - NACIONAL</t>
  </si>
  <si>
    <t>2212620412B510001</t>
  </si>
  <si>
    <t>GESTAO DA INFORMACAO GEOLOGICA - NACIONAL</t>
  </si>
  <si>
    <t>2266320412B530001</t>
  </si>
  <si>
    <t>PRODUCAO LABORATORIAL DE ANALISES MINERAIS - LAMIN - NACIONAL</t>
  </si>
  <si>
    <t>Origem e Aplicações dos Recursos Orçamentários da DHT</t>
  </si>
  <si>
    <t>22127204020L90001</t>
  </si>
  <si>
    <t>INFORMACOES DE ALERTA DE CHEIAS E INUNDACOES - NACIONAL</t>
  </si>
  <si>
    <t>22127204020LA0001</t>
  </si>
  <si>
    <t>MAPEAMENTO GEOLOGICO-GEOTECNICO EM MUNICIPIOS CRITICOS COM RELACAO A RISCOS GEOLOGICOS - NACIONAL</t>
  </si>
  <si>
    <t>2212720412D620001</t>
  </si>
  <si>
    <t>LEVANTAMENTOS DA GEODIVERSIDADE - NACIONAL</t>
  </si>
  <si>
    <t>LEVANTAMENTOS HIDROGEOLOGICOS - NACIONAL</t>
  </si>
  <si>
    <t>Origem e Aplicações dos Recursos Orçamentários da PR</t>
  </si>
  <si>
    <t>09274090905360001</t>
  </si>
  <si>
    <t>28846090100220001</t>
  </si>
  <si>
    <t>PESSOAL</t>
  </si>
  <si>
    <t>Total</t>
  </si>
  <si>
    <t>226632041213Y0001</t>
  </si>
  <si>
    <t>AVALIACAO DOS RECURSOS MINERAIS DO BRASIL</t>
  </si>
  <si>
    <t>BENEFICIOS E PENSOES INDENIZATORIAS DECORRENTES DE LEGISLAÇÃO ESPECIAL E/OU DECISÕES JUDICIAIS - NACIONAL</t>
  </si>
  <si>
    <t>Publicação - Orçamento do Exercício</t>
  </si>
  <si>
    <t>Páginas:</t>
  </si>
  <si>
    <t>PT</t>
  </si>
  <si>
    <t>Ação Governo</t>
  </si>
  <si>
    <t>Item Informação</t>
  </si>
  <si>
    <t>Orçamento Liberado as Unidades (*)</t>
  </si>
  <si>
    <t>Despesas Executadas (Empenhos Liquidados)</t>
  </si>
  <si>
    <t>Empenhos a Liquidar</t>
  </si>
  <si>
    <t>Crédito Pré Empenhado</t>
  </si>
  <si>
    <t>Grupo Despesa</t>
  </si>
  <si>
    <t>Saldo Atual</t>
  </si>
  <si>
    <t>185432119125F0042</t>
  </si>
  <si>
    <t>125F</t>
  </si>
  <si>
    <t>IMPLEMENTACAO DA RECUPERACAO AMBIENTAL DA BACIA CARBONIFERA</t>
  </si>
  <si>
    <t>OUTRAS DESPESAS CORRENTES</t>
  </si>
  <si>
    <t>ADMINISTRACAO DA UNIDADE</t>
  </si>
  <si>
    <t>20TP</t>
  </si>
  <si>
    <t>PESSOAL ATIVO DA UNIAO</t>
  </si>
  <si>
    <t>PESSOAL E ENCARGOS SOCIAIS</t>
  </si>
  <si>
    <t>GESTAO E COORDENACAO DO PROGRAMA DE ACELERACAO DO CRESCIMENT</t>
  </si>
  <si>
    <t>2B51</t>
  </si>
  <si>
    <t>GESTAO DA INFORMACAO GEOLOGICA</t>
  </si>
  <si>
    <t>20L9</t>
  </si>
  <si>
    <t>INFORMACOES DE ALERTA DE CHEIAS E INUNDACOES</t>
  </si>
  <si>
    <t>20LA</t>
  </si>
  <si>
    <t>MAPEAMENTO GEOLOGICO-GEOTECNICO EM MUNICIPIOS CRITICOS COM R</t>
  </si>
  <si>
    <t>2D62</t>
  </si>
  <si>
    <t>LEVANTAMENTOS DA GEODIVERSIDADE</t>
  </si>
  <si>
    <t>CAPACITACAO DE SERVIDORES PUBLICOS FEDERAIS EM PROCESSO DE Q</t>
  </si>
  <si>
    <t>ASSISTENCIA MEDICA E ODONTOLOGICA AOS SERVIDORES CIVIS, EMPR</t>
  </si>
  <si>
    <t>ASSISTENCIA PRE-ESCOLAR AOS DEPENDENTES DOS SERVIDORES CIVIS</t>
  </si>
  <si>
    <t>AUXILIO-TRANSPORTE AOS SERVIDORES CIVIS, EMPREGADOS E MILITA</t>
  </si>
  <si>
    <t>AUXILIO-ALIMENTACAO AOS SERVIDORES CIVIS, EMPREGADOS E MILIT</t>
  </si>
  <si>
    <t>22544208423970001</t>
  </si>
  <si>
    <t>LEVANTAMENTOS HIDROGEOLOGICOS</t>
  </si>
  <si>
    <t>213Y</t>
  </si>
  <si>
    <t>LEVANTAMENTO GEOLOGICO E DE POTENCIAL MINERAL DE NOVAS FRONT</t>
  </si>
  <si>
    <t>2B53</t>
  </si>
  <si>
    <t>PRODUCAO LABORATORIAL DE ANALISES MINERAIS - LAMIN</t>
  </si>
  <si>
    <t>2266320412D840001</t>
  </si>
  <si>
    <t>2D84</t>
  </si>
  <si>
    <t>LEVANTAMENTOS GEOQUIMICOS</t>
  </si>
  <si>
    <t>20LC</t>
  </si>
  <si>
    <t>LEVANTAMENTOS GEOLOGICOS MARINHOS</t>
  </si>
  <si>
    <t>AVALIACAO DOS RECURSOS NAO-VIVOS DA ZONA ECONOMICA EXCLUSIVA</t>
  </si>
  <si>
    <t>SENTENCAS JUDICIAIS DEVIDAS POR EMPRESAS ESTATAIS</t>
  </si>
  <si>
    <t>28846091000OL0002</t>
  </si>
  <si>
    <t>00OL</t>
  </si>
  <si>
    <t>CONTRIBUICOES E ANUIDADES A ORGANISMOS E ENTIDADES NACIONAIS</t>
  </si>
  <si>
    <t/>
  </si>
  <si>
    <t>Concatenar</t>
  </si>
  <si>
    <t>AMORTIZACAO E ENCARGOS DE FINANCIAMENTO DA DIVIDA CONTRATUAL</t>
  </si>
  <si>
    <t>JUROS E ENCARGOS DA DIVIDA</t>
  </si>
  <si>
    <t>Quadro Resumo - Origens e Aplicações de Recursos por Diretoria</t>
  </si>
  <si>
    <t>Moeda: REAL (Em unidade monetária)</t>
  </si>
  <si>
    <t>ORIGENS E APLICAÇÕES DE RECURSOS POR DIRETORIA</t>
  </si>
  <si>
    <t>DIRETORIA</t>
  </si>
  <si>
    <t>DIRETORIA DE ADMINISTRAÇÃO E FINANÇAS - DAF</t>
  </si>
  <si>
    <t>DIRETORIA DE GEOLOGIA E RECURSOS MINERAIS - DGM</t>
  </si>
  <si>
    <t>PRESIDÊNCIA</t>
  </si>
  <si>
    <t>TOTAL GERAL</t>
  </si>
  <si>
    <t>PR</t>
  </si>
  <si>
    <t>DAF</t>
  </si>
  <si>
    <t>DRI</t>
  </si>
  <si>
    <t>DHT</t>
  </si>
  <si>
    <t>DGM</t>
  </si>
  <si>
    <t>0536</t>
  </si>
  <si>
    <t>BENEFICIOS E PENSOES INDENIZATORIAS DECORRENTES DE LEGISLACA</t>
  </si>
  <si>
    <t>2000</t>
  </si>
  <si>
    <t>8785</t>
  </si>
  <si>
    <t>4572</t>
  </si>
  <si>
    <t>2004</t>
  </si>
  <si>
    <t>2010</t>
  </si>
  <si>
    <t>2011</t>
  </si>
  <si>
    <t>2012</t>
  </si>
  <si>
    <t>2397</t>
  </si>
  <si>
    <t>2399</t>
  </si>
  <si>
    <t>7112</t>
  </si>
  <si>
    <t>0284</t>
  </si>
  <si>
    <t>2</t>
  </si>
  <si>
    <t>0022</t>
  </si>
  <si>
    <t>221222119216H0001</t>
  </si>
  <si>
    <t>216H</t>
  </si>
  <si>
    <t>AJUDA DE CUSTO PARA MORADIA OU AUXILIO-MORADIA A AGENTES PUB</t>
  </si>
  <si>
    <t>AJUDA DE CUSTO PARA MORADIA OU AUXÍLIO - MORADIA A AGENTES PUB</t>
  </si>
  <si>
    <t xml:space="preserve">PTRES </t>
  </si>
  <si>
    <t>117210</t>
  </si>
  <si>
    <t>139604</t>
  </si>
  <si>
    <t>139606</t>
  </si>
  <si>
    <t>139607</t>
  </si>
  <si>
    <t>EXAMES PERIÓDICOS-CIVIS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</si>
  <si>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</si>
  <si>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</si>
  <si>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       Moeda: REAL (Em unidade monetária)</t>
  </si>
  <si>
    <t>Origem e Aplicações dos Recursos Orçamentários da DIG</t>
  </si>
  <si>
    <t>110268</t>
  </si>
  <si>
    <t>LEVANTAMENTO GEOLOGICO E DE POTENCIAL MINERAL DE NOVAS FRONTEIRAS  - DESPESAS DIVERSAS</t>
  </si>
  <si>
    <t>128801</t>
  </si>
  <si>
    <t>110267</t>
  </si>
  <si>
    <t>110266</t>
  </si>
  <si>
    <t>IMPLEMENTAÇÃO DA RECUPERAÇÃO AMBIENTAL DA BACIA CARBONÍFERA DE SANTA CATARINA- DESPESAS DIVERSAS.</t>
  </si>
  <si>
    <t>ÁREA IV - BELUNO - BLOCO 1</t>
  </si>
  <si>
    <t>128810</t>
  </si>
  <si>
    <t>128808</t>
  </si>
  <si>
    <t>ÁREA II - EX-PATRIMÔNIO - BLOCO 1</t>
  </si>
  <si>
    <t>ÁREA  - VI.2 - ITANEMA I - BLOCO 2</t>
  </si>
  <si>
    <t>ÁREA III - RIO PIO</t>
  </si>
  <si>
    <t>ÁREA V - V.2 - SANTA LUZIA</t>
  </si>
  <si>
    <t>139605</t>
  </si>
  <si>
    <t>DEPOSITOS RECURSAIS DEVIDOS POR EMPRESAS ESTATAIS - DESPESAS DIVERSAS</t>
  </si>
  <si>
    <t xml:space="preserve">CUMPRIMENTO DE SENTENÇAS JUDICIAIS DEVIDAS POR EMPRESAS ESTATAIS </t>
  </si>
  <si>
    <t>128803</t>
  </si>
  <si>
    <t>128805</t>
  </si>
  <si>
    <t>128807</t>
  </si>
  <si>
    <t>128809</t>
  </si>
  <si>
    <t>128811</t>
  </si>
  <si>
    <t xml:space="preserve"> CONTRIBUIÇAO À UNIAO INTERNACIONAL DOS SERVIÇOS GEOLÓGICOS  - IUGS(MME)</t>
  </si>
  <si>
    <t>CONTRIBUICAO À ASSOCIACAO DE SERVIÇOS DE GEOLOGIA E MINERAÇAO IBEROAMERICANOS-ASGMI</t>
  </si>
  <si>
    <t>CONTRIBUIÇAO AO CONSÓRCIO INTERNACIOANL ONEGEOLOGY</t>
  </si>
  <si>
    <t>CONTRIBUIÇAO À COMISSAO DA CARTA GEOLÓGICA DO MUNDO - CGMW(MME</t>
  </si>
  <si>
    <t>CONTRIBUIÇAO AO CONSELHO MUNDIAL DE ÁGUA - WWC (MME) - NO EXTERIOR.</t>
  </si>
  <si>
    <t xml:space="preserve">Despesas Empenhadas </t>
  </si>
  <si>
    <t>Despesas Liquidadas</t>
  </si>
  <si>
    <t xml:space="preserve">Despesas Pagas </t>
  </si>
  <si>
    <t>DIRETORIA DE HIDROLOGIA E GESTÃO TERRITORIAL-DHT</t>
  </si>
  <si>
    <t>DIRETORIA DE INFRAESTRUTURA GEOCIENTÍFICA  - DIG</t>
  </si>
  <si>
    <t>Resumo Execução</t>
  </si>
  <si>
    <t>PTRES</t>
  </si>
  <si>
    <t>29</t>
  </si>
  <si>
    <t>31</t>
  </si>
  <si>
    <t>34</t>
  </si>
  <si>
    <t>DESPESAS EMPENHADAS (CONTROLE EMPENHO)</t>
  </si>
  <si>
    <t>DESPESAS LIQUIDADAS (CONTROLE EMPENHO)</t>
  </si>
  <si>
    <t>DESPESAS PAGAS (CONTROLE EMPENHO)</t>
  </si>
  <si>
    <t>Saldo (Moeda Origem Item Informação)</t>
  </si>
  <si>
    <t>Orçamento Liberado às Unidades</t>
  </si>
  <si>
    <t>Mês Lançamento:Set/2019</t>
  </si>
  <si>
    <t xml:space="preserve">  Base: 30 de Novembro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</si>
</sst>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#,##0.00;\(#,##0.00\)"/>
    <numFmt numFmtId="167" formatCode="#,##0;\(#,##0\)"/>
    <numFmt numFmtId="168" formatCode="000000"/>
    <numFmt numFmtId="169" formatCode="000000\-"/>
    <numFmt numFmtId="170" formatCode="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18"/>
      <color rgb="FF000000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4"/>
      <name val="Tahoma"/>
      <family val="2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color indexed="32"/>
      <name val="Tahoma"/>
      <family val="2"/>
    </font>
    <font>
      <sz val="8"/>
      <color rgb="FFFF0000"/>
      <name val="Tahoma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4"/>
      <color rgb="FF000000"/>
      <name val="Tahoma"/>
      <family val="2"/>
    </font>
    <font>
      <b/>
      <sz val="9"/>
      <color rgb="FF25396E"/>
      <name val="Tahoma"/>
      <family val="2"/>
    </font>
    <font>
      <sz val="10"/>
      <color rgb="FF000000"/>
      <name val="Arial"/>
      <family val="2"/>
    </font>
    <font>
      <b/>
      <sz val="8"/>
      <color rgb="FFFFFFFF"/>
      <name val="Verdana"/>
      <family val="2"/>
    </font>
    <font>
      <b/>
      <sz val="8"/>
      <color indexed="32"/>
      <name val="Tahoma"/>
      <family val="2"/>
    </font>
    <font>
      <sz val="8"/>
      <color rgb="FF000000"/>
      <name val="Arial"/>
    </font>
    <font>
      <sz val="18"/>
      <color rgb="FF000000"/>
      <name val="Tahoma"/>
    </font>
    <font>
      <b/>
      <sz val="8"/>
      <color rgb="FF25396E"/>
      <name val="Arial"/>
    </font>
    <font>
      <sz val="8"/>
      <color rgb="FF25396E"/>
      <name val="Arial"/>
    </font>
    <font>
      <sz val="8"/>
      <color rgb="FF000000"/>
      <name val="Verdana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/>
      <top style="thin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80808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80808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C0C0C0"/>
      </left>
      <right/>
      <top style="hair">
        <color indexed="64"/>
      </top>
      <bottom style="hair">
        <color indexed="64"/>
      </bottom>
      <diagonal/>
    </border>
    <border>
      <left style="thin">
        <color rgb="FFC0C0C0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0" applyFont="1" applyFill="1" applyBorder="1" applyAlignment="1"/>
    <xf numFmtId="0" fontId="8" fillId="0" borderId="4" xfId="0" applyFont="1" applyBorder="1" applyAlignment="1">
      <alignment horizontal="center" vertical="center"/>
    </xf>
    <xf numFmtId="49" fontId="10" fillId="0" borderId="6" xfId="2" applyNumberFormat="1" applyFont="1" applyBorder="1" applyAlignment="1"/>
    <xf numFmtId="49" fontId="2" fillId="0" borderId="4" xfId="0" quotePrefix="1" applyNumberFormat="1" applyFont="1" applyBorder="1" applyAlignment="1">
      <alignment horizontal="center" vertical="center" wrapText="1"/>
    </xf>
    <xf numFmtId="49" fontId="2" fillId="0" borderId="5" xfId="0" quotePrefix="1" applyNumberFormat="1" applyFont="1" applyBorder="1" applyAlignment="1">
      <alignment horizontal="center" vertical="center" wrapText="1"/>
    </xf>
    <xf numFmtId="0" fontId="2" fillId="2" borderId="7" xfId="2" applyFont="1" applyFill="1" applyBorder="1" applyAlignment="1">
      <alignment vertical="center"/>
    </xf>
    <xf numFmtId="49" fontId="2" fillId="2" borderId="7" xfId="2" applyNumberFormat="1" applyFont="1" applyFill="1" applyBorder="1" applyAlignment="1">
      <alignment horizontal="left" wrapText="1"/>
    </xf>
    <xf numFmtId="49" fontId="2" fillId="2" borderId="7" xfId="2" applyNumberFormat="1" applyFont="1" applyFill="1" applyBorder="1" applyAlignment="1">
      <alignment vertical="center"/>
    </xf>
    <xf numFmtId="49" fontId="2" fillId="2" borderId="8" xfId="2" applyNumberFormat="1" applyFont="1" applyFill="1" applyBorder="1" applyAlignment="1">
      <alignment horizontal="left" wrapText="1"/>
    </xf>
    <xf numFmtId="49" fontId="2" fillId="2" borderId="8" xfId="2" applyNumberFormat="1" applyFont="1" applyFill="1" applyBorder="1" applyAlignment="1">
      <alignment vertical="top"/>
    </xf>
    <xf numFmtId="49" fontId="2" fillId="0" borderId="10" xfId="2" applyNumberFormat="1" applyFont="1" applyFill="1" applyBorder="1" applyAlignment="1">
      <alignment horizontal="left" vertical="center" wrapText="1"/>
    </xf>
    <xf numFmtId="49" fontId="2" fillId="0" borderId="10" xfId="2" applyNumberFormat="1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vertical="center"/>
    </xf>
    <xf numFmtId="49" fontId="2" fillId="2" borderId="10" xfId="2" applyNumberFormat="1" applyFont="1" applyFill="1" applyBorder="1" applyAlignment="1">
      <alignment horizontal="left" vertical="center" wrapText="1"/>
    </xf>
    <xf numFmtId="49" fontId="2" fillId="2" borderId="10" xfId="2" applyNumberFormat="1" applyFont="1" applyFill="1" applyBorder="1" applyAlignment="1">
      <alignment vertical="center"/>
    </xf>
    <xf numFmtId="164" fontId="9" fillId="0" borderId="5" xfId="1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/>
    <xf numFmtId="0" fontId="9" fillId="0" borderId="0" xfId="0" applyFont="1" applyBorder="1"/>
    <xf numFmtId="4" fontId="9" fillId="0" borderId="0" xfId="0" applyNumberFormat="1" applyFont="1" applyBorder="1"/>
    <xf numFmtId="49" fontId="10" fillId="0" borderId="6" xfId="0" applyNumberFormat="1" applyFont="1" applyBorder="1" applyAlignment="1"/>
    <xf numFmtId="49" fontId="2" fillId="2" borderId="7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vertical="top"/>
    </xf>
    <xf numFmtId="49" fontId="2" fillId="0" borderId="7" xfId="2" applyNumberFormat="1" applyFont="1" applyBorder="1" applyAlignment="1">
      <alignment vertical="center"/>
    </xf>
    <xf numFmtId="49" fontId="2" fillId="0" borderId="8" xfId="2" applyNumberFormat="1" applyFont="1" applyBorder="1" applyAlignment="1">
      <alignment vertical="top"/>
    </xf>
    <xf numFmtId="49" fontId="2" fillId="2" borderId="0" xfId="0" applyNumberFormat="1" applyFont="1" applyFill="1" applyBorder="1" applyAlignment="1">
      <alignment vertical="top"/>
    </xf>
    <xf numFmtId="49" fontId="2" fillId="2" borderId="15" xfId="0" applyNumberFormat="1" applyFont="1" applyFill="1" applyBorder="1" applyAlignment="1">
      <alignment vertical="top"/>
    </xf>
    <xf numFmtId="49" fontId="2" fillId="2" borderId="16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8" xfId="2" applyNumberFormat="1" applyFont="1" applyBorder="1" applyAlignment="1"/>
    <xf numFmtId="49" fontId="2" fillId="0" borderId="0" xfId="2" applyNumberFormat="1" applyFont="1" applyBorder="1" applyAlignment="1">
      <alignment vertical="top"/>
    </xf>
    <xf numFmtId="49" fontId="2" fillId="2" borderId="7" xfId="2" applyNumberFormat="1" applyFont="1" applyFill="1" applyBorder="1" applyAlignment="1">
      <alignment horizontal="left" vertical="center" wrapText="1"/>
    </xf>
    <xf numFmtId="164" fontId="9" fillId="0" borderId="20" xfId="1" applyNumberFormat="1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49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49" fontId="2" fillId="0" borderId="0" xfId="2" applyNumberFormat="1" applyFont="1" applyBorder="1"/>
    <xf numFmtId="0" fontId="2" fillId="0" borderId="0" xfId="2" applyFont="1" applyBorder="1"/>
    <xf numFmtId="0" fontId="2" fillId="0" borderId="0" xfId="2" applyFont="1" applyFill="1" applyBorder="1"/>
    <xf numFmtId="49" fontId="2" fillId="0" borderId="0" xfId="2" applyNumberFormat="1" applyFont="1" applyBorder="1" applyAlignment="1">
      <alignment wrapText="1"/>
    </xf>
    <xf numFmtId="49" fontId="2" fillId="0" borderId="0" xfId="2" applyNumberFormat="1" applyFont="1" applyFill="1" applyBorder="1" applyAlignment="1">
      <alignment wrapText="1"/>
    </xf>
    <xf numFmtId="0" fontId="2" fillId="0" borderId="0" xfId="2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0" fontId="11" fillId="0" borderId="0" xfId="2" applyFont="1" applyFill="1" applyBorder="1"/>
    <xf numFmtId="4" fontId="2" fillId="0" borderId="0" xfId="0" applyNumberFormat="1" applyFont="1" applyBorder="1"/>
    <xf numFmtId="0" fontId="2" fillId="0" borderId="0" xfId="0" applyFont="1" applyBorder="1" applyAlignment="1"/>
    <xf numFmtId="164" fontId="2" fillId="0" borderId="0" xfId="0" applyNumberFormat="1" applyFont="1" applyBorder="1"/>
    <xf numFmtId="0" fontId="0" fillId="0" borderId="0" xfId="0" applyAlignment="1"/>
    <xf numFmtId="49" fontId="2" fillId="2" borderId="7" xfId="2" applyNumberFormat="1" applyFont="1" applyFill="1" applyBorder="1" applyAlignment="1">
      <alignment horizontal="left" vertical="center" wrapText="1"/>
    </xf>
    <xf numFmtId="164" fontId="2" fillId="0" borderId="0" xfId="2" applyNumberFormat="1" applyFont="1" applyBorder="1"/>
    <xf numFmtId="164" fontId="2" fillId="0" borderId="0" xfId="2" applyNumberFormat="1" applyFont="1" applyFill="1" applyBorder="1"/>
    <xf numFmtId="164" fontId="2" fillId="0" borderId="0" xfId="2" applyNumberFormat="1" applyFont="1" applyBorder="1" applyAlignment="1">
      <alignment vertical="center"/>
    </xf>
    <xf numFmtId="164" fontId="2" fillId="0" borderId="0" xfId="0" applyNumberFormat="1" applyFont="1" applyFill="1" applyBorder="1"/>
    <xf numFmtId="4" fontId="2" fillId="0" borderId="0" xfId="2" applyNumberFormat="1" applyFont="1" applyBorder="1"/>
    <xf numFmtId="43" fontId="2" fillId="0" borderId="0" xfId="1" applyFont="1" applyBorder="1"/>
    <xf numFmtId="164" fontId="2" fillId="0" borderId="0" xfId="0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2" borderId="7" xfId="2" applyNumberFormat="1" applyFont="1" applyFill="1" applyBorder="1" applyAlignment="1">
      <alignment vertical="center"/>
    </xf>
    <xf numFmtId="0" fontId="2" fillId="2" borderId="8" xfId="2" applyNumberFormat="1" applyFont="1" applyFill="1" applyBorder="1" applyAlignment="1">
      <alignment vertical="top"/>
    </xf>
    <xf numFmtId="0" fontId="2" fillId="0" borderId="10" xfId="2" applyNumberFormat="1" applyFont="1" applyFill="1" applyBorder="1" applyAlignment="1">
      <alignment vertical="center"/>
    </xf>
    <xf numFmtId="0" fontId="2" fillId="2" borderId="10" xfId="2" applyNumberFormat="1" applyFont="1" applyFill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2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16" fillId="5" borderId="27" xfId="0" applyFont="1" applyFill="1" applyBorder="1" applyAlignment="1">
      <alignment horizontal="center" vertical="center" wrapText="1"/>
    </xf>
    <xf numFmtId="49" fontId="2" fillId="0" borderId="29" xfId="0" quotePrefix="1" applyNumberFormat="1" applyFont="1" applyBorder="1" applyAlignment="1">
      <alignment horizontal="center" vertical="center" wrapText="1"/>
    </xf>
    <xf numFmtId="49" fontId="2" fillId="0" borderId="29" xfId="2" applyNumberFormat="1" applyFont="1" applyFill="1" applyBorder="1" applyAlignment="1">
      <alignment horizontal="center" vertical="center" wrapText="1"/>
    </xf>
    <xf numFmtId="164" fontId="2" fillId="0" borderId="27" xfId="1" applyNumberFormat="1" applyFont="1" applyFill="1" applyBorder="1" applyAlignment="1">
      <alignment vertical="center"/>
    </xf>
    <xf numFmtId="164" fontId="2" fillId="0" borderId="29" xfId="1" applyNumberFormat="1" applyFont="1" applyFill="1" applyBorder="1" applyAlignment="1">
      <alignment vertical="center"/>
    </xf>
    <xf numFmtId="164" fontId="9" fillId="0" borderId="29" xfId="1" applyNumberFormat="1" applyFont="1" applyBorder="1" applyAlignment="1">
      <alignment vertical="center"/>
    </xf>
    <xf numFmtId="9" fontId="2" fillId="0" borderId="0" xfId="4" applyFont="1" applyBorder="1"/>
    <xf numFmtId="0" fontId="12" fillId="0" borderId="0" xfId="3" applyFill="1" applyAlignment="1">
      <alignment horizontal="center"/>
    </xf>
    <xf numFmtId="0" fontId="12" fillId="0" borderId="0" xfId="3" applyFill="1"/>
    <xf numFmtId="0" fontId="12" fillId="0" borderId="0" xfId="3" applyFill="1" applyAlignment="1"/>
    <xf numFmtId="0" fontId="13" fillId="0" borderId="25" xfId="3" applyFont="1" applyFill="1" applyBorder="1" applyAlignment="1">
      <alignment horizontal="left" vertical="top" wrapText="1"/>
    </xf>
    <xf numFmtId="0" fontId="17" fillId="0" borderId="0" xfId="3" applyFont="1" applyFill="1" applyAlignment="1">
      <alignment horizontal="center"/>
    </xf>
    <xf numFmtId="0" fontId="18" fillId="3" borderId="21" xfId="0" applyFont="1" applyFill="1" applyBorder="1" applyAlignment="1">
      <alignment horizontal="center" wrapText="1"/>
    </xf>
    <xf numFmtId="0" fontId="18" fillId="3" borderId="22" xfId="0" applyFont="1" applyFill="1" applyBorder="1" applyAlignment="1">
      <alignment horizontal="center" wrapText="1"/>
    </xf>
    <xf numFmtId="0" fontId="18" fillId="3" borderId="23" xfId="0" applyFont="1" applyFill="1" applyBorder="1" applyAlignment="1">
      <alignment horizontal="center" wrapText="1"/>
    </xf>
    <xf numFmtId="0" fontId="18" fillId="3" borderId="24" xfId="0" applyFont="1" applyFill="1" applyBorder="1" applyAlignment="1">
      <alignment horizontal="center" wrapText="1"/>
    </xf>
    <xf numFmtId="49" fontId="2" fillId="0" borderId="0" xfId="0" quotePrefix="1" applyNumberFormat="1" applyFont="1" applyBorder="1" applyAlignment="1">
      <alignment wrapText="1"/>
    </xf>
    <xf numFmtId="0" fontId="2" fillId="0" borderId="0" xfId="2" applyFont="1" applyFill="1" applyBorder="1" applyAlignment="1">
      <alignment horizontal="center"/>
    </xf>
    <xf numFmtId="0" fontId="2" fillId="0" borderId="7" xfId="2" applyNumberFormat="1" applyFont="1" applyFill="1" applyBorder="1" applyAlignment="1">
      <alignment vertical="center"/>
    </xf>
    <xf numFmtId="49" fontId="2" fillId="0" borderId="7" xfId="2" applyNumberFormat="1" applyFont="1" applyFill="1" applyBorder="1" applyAlignment="1">
      <alignment vertical="center"/>
    </xf>
    <xf numFmtId="0" fontId="2" fillId="0" borderId="6" xfId="2" applyNumberFormat="1" applyFont="1" applyFill="1" applyBorder="1" applyAlignment="1">
      <alignment vertical="top"/>
    </xf>
    <xf numFmtId="49" fontId="2" fillId="0" borderId="6" xfId="2" applyNumberFormat="1" applyFont="1" applyFill="1" applyBorder="1" applyAlignment="1">
      <alignment vertical="top"/>
    </xf>
    <xf numFmtId="0" fontId="13" fillId="6" borderId="25" xfId="0" applyFont="1" applyFill="1" applyBorder="1" applyAlignment="1">
      <alignment horizontal="left" vertical="top" wrapText="1"/>
    </xf>
    <xf numFmtId="166" fontId="13" fillId="7" borderId="25" xfId="0" applyNumberFormat="1" applyFont="1" applyFill="1" applyBorder="1" applyAlignment="1">
      <alignment horizontal="right" vertical="center"/>
    </xf>
    <xf numFmtId="166" fontId="13" fillId="7" borderId="26" xfId="0" applyNumberFormat="1" applyFont="1" applyFill="1" applyBorder="1" applyAlignment="1">
      <alignment horizontal="right" vertical="center"/>
    </xf>
    <xf numFmtId="0" fontId="13" fillId="8" borderId="25" xfId="0" applyFont="1" applyFill="1" applyBorder="1" applyAlignment="1">
      <alignment horizontal="left" vertical="top" wrapText="1"/>
    </xf>
    <xf numFmtId="166" fontId="13" fillId="8" borderId="25" xfId="0" applyNumberFormat="1" applyFont="1" applyFill="1" applyBorder="1" applyAlignment="1">
      <alignment horizontal="right" vertical="center"/>
    </xf>
    <xf numFmtId="166" fontId="13" fillId="8" borderId="26" xfId="0" applyNumberFormat="1" applyFont="1" applyFill="1" applyBorder="1" applyAlignment="1">
      <alignment horizontal="right" vertical="center"/>
    </xf>
    <xf numFmtId="166" fontId="14" fillId="8" borderId="25" xfId="0" applyNumberFormat="1" applyFont="1" applyFill="1" applyBorder="1" applyAlignment="1">
      <alignment horizontal="right" vertical="top"/>
    </xf>
    <xf numFmtId="166" fontId="14" fillId="8" borderId="26" xfId="0" applyNumberFormat="1" applyFont="1" applyFill="1" applyBorder="1" applyAlignment="1">
      <alignment horizontal="right" vertical="top"/>
    </xf>
    <xf numFmtId="43" fontId="12" fillId="0" borderId="0" xfId="1" applyFont="1" applyFill="1"/>
    <xf numFmtId="49" fontId="2" fillId="2" borderId="7" xfId="0" applyNumberFormat="1" applyFont="1" applyFill="1" applyBorder="1" applyAlignment="1">
      <alignment horizontal="left" vertical="center" wrapText="1"/>
    </xf>
    <xf numFmtId="49" fontId="2" fillId="0" borderId="7" xfId="2" applyNumberFormat="1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/>
    </xf>
    <xf numFmtId="164" fontId="2" fillId="0" borderId="9" xfId="1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top"/>
    </xf>
    <xf numFmtId="49" fontId="19" fillId="0" borderId="6" xfId="2" applyNumberFormat="1" applyFont="1" applyBorder="1" applyAlignment="1"/>
    <xf numFmtId="49" fontId="19" fillId="0" borderId="6" xfId="0" applyNumberFormat="1" applyFont="1" applyBorder="1" applyAlignment="1"/>
    <xf numFmtId="49" fontId="2" fillId="0" borderId="0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/>
    </xf>
    <xf numFmtId="164" fontId="2" fillId="2" borderId="11" xfId="1" applyNumberFormat="1" applyFont="1" applyFill="1" applyBorder="1" applyAlignment="1">
      <alignment vertical="center"/>
    </xf>
    <xf numFmtId="166" fontId="20" fillId="9" borderId="23" xfId="0" applyNumberFormat="1" applyFont="1" applyFill="1" applyBorder="1" applyAlignment="1">
      <alignment horizontal="right" vertical="center"/>
    </xf>
    <xf numFmtId="166" fontId="20" fillId="9" borderId="31" xfId="0" applyNumberFormat="1" applyFont="1" applyFill="1" applyBorder="1" applyAlignment="1">
      <alignment horizontal="right" vertical="center"/>
    </xf>
    <xf numFmtId="166" fontId="20" fillId="2" borderId="23" xfId="0" applyNumberFormat="1" applyFont="1" applyFill="1" applyBorder="1" applyAlignment="1">
      <alignment horizontal="right" vertical="center"/>
    </xf>
    <xf numFmtId="164" fontId="2" fillId="0" borderId="0" xfId="2" quotePrefix="1" applyNumberFormat="1" applyFont="1" applyFill="1" applyBorder="1"/>
    <xf numFmtId="167" fontId="20" fillId="2" borderId="23" xfId="0" applyNumberFormat="1" applyFont="1" applyFill="1" applyBorder="1" applyAlignment="1">
      <alignment horizontal="right" vertical="center"/>
    </xf>
    <xf numFmtId="167" fontId="20" fillId="2" borderId="31" xfId="0" applyNumberFormat="1" applyFont="1" applyFill="1" applyBorder="1" applyAlignment="1">
      <alignment horizontal="right" vertical="center"/>
    </xf>
    <xf numFmtId="167" fontId="20" fillId="9" borderId="23" xfId="0" applyNumberFormat="1" applyFont="1" applyFill="1" applyBorder="1" applyAlignment="1">
      <alignment horizontal="right" vertical="center"/>
    </xf>
    <xf numFmtId="167" fontId="20" fillId="9" borderId="31" xfId="0" applyNumberFormat="1" applyFont="1" applyFill="1" applyBorder="1" applyAlignment="1">
      <alignment horizontal="right" vertical="center"/>
    </xf>
    <xf numFmtId="167" fontId="2" fillId="2" borderId="11" xfId="1" applyNumberFormat="1" applyFont="1" applyFill="1" applyBorder="1" applyAlignment="1">
      <alignment vertical="center"/>
    </xf>
    <xf numFmtId="0" fontId="22" fillId="5" borderId="32" xfId="0" applyFont="1" applyFill="1" applyBorder="1" applyAlignment="1">
      <alignment horizontal="center" wrapText="1"/>
    </xf>
    <xf numFmtId="0" fontId="22" fillId="5" borderId="33" xfId="0" applyFont="1" applyFill="1" applyBorder="1" applyAlignment="1">
      <alignment horizontal="center" wrapText="1"/>
    </xf>
    <xf numFmtId="0" fontId="22" fillId="5" borderId="23" xfId="0" applyFont="1" applyFill="1" applyBorder="1" applyAlignment="1">
      <alignment horizontal="center" wrapText="1"/>
    </xf>
    <xf numFmtId="0" fontId="22" fillId="5" borderId="31" xfId="0" applyFont="1" applyFill="1" applyBorder="1" applyAlignment="1">
      <alignment horizontal="center" wrapText="1"/>
    </xf>
    <xf numFmtId="0" fontId="23" fillId="9" borderId="23" xfId="0" applyFont="1" applyFill="1" applyBorder="1" applyAlignment="1">
      <alignment horizontal="left" vertical="center"/>
    </xf>
    <xf numFmtId="0" fontId="23" fillId="9" borderId="23" xfId="0" applyNumberFormat="1" applyFont="1" applyFill="1" applyBorder="1" applyAlignment="1">
      <alignment horizontal="left" vertical="center"/>
    </xf>
    <xf numFmtId="168" fontId="0" fillId="0" borderId="0" xfId="0" applyNumberFormat="1" applyAlignment="1">
      <alignment horizontal="center"/>
    </xf>
    <xf numFmtId="169" fontId="21" fillId="0" borderId="0" xfId="0" applyNumberFormat="1" applyFont="1" applyAlignment="1">
      <alignment horizontal="center" vertical="top"/>
    </xf>
    <xf numFmtId="169" fontId="0" fillId="0" borderId="0" xfId="0" applyNumberFormat="1" applyAlignment="1">
      <alignment horizontal="center"/>
    </xf>
    <xf numFmtId="170" fontId="0" fillId="0" borderId="0" xfId="0" applyNumberFormat="1" applyAlignment="1"/>
    <xf numFmtId="170" fontId="2" fillId="0" borderId="0" xfId="0" applyNumberFormat="1" applyFont="1" applyBorder="1"/>
    <xf numFmtId="170" fontId="2" fillId="0" borderId="0" xfId="2" applyNumberFormat="1" applyFont="1" applyBorder="1"/>
    <xf numFmtId="170" fontId="10" fillId="0" borderId="6" xfId="2" applyNumberFormat="1" applyFont="1" applyBorder="1" applyAlignment="1"/>
    <xf numFmtId="170" fontId="2" fillId="2" borderId="7" xfId="2" applyNumberFormat="1" applyFont="1" applyFill="1" applyBorder="1" applyAlignment="1">
      <alignment vertical="center"/>
    </xf>
    <xf numFmtId="170" fontId="2" fillId="2" borderId="8" xfId="2" applyNumberFormat="1" applyFont="1" applyFill="1" applyBorder="1"/>
    <xf numFmtId="170" fontId="2" fillId="0" borderId="10" xfId="2" applyNumberFormat="1" applyFont="1" applyFill="1" applyBorder="1" applyAlignment="1">
      <alignment vertical="center"/>
    </xf>
    <xf numFmtId="170" fontId="2" fillId="2" borderId="10" xfId="2" applyNumberFormat="1" applyFont="1" applyFill="1" applyBorder="1" applyAlignment="1">
      <alignment vertical="center"/>
    </xf>
    <xf numFmtId="170" fontId="2" fillId="0" borderId="7" xfId="2" applyNumberFormat="1" applyFont="1" applyFill="1" applyBorder="1" applyAlignment="1">
      <alignment vertical="center"/>
    </xf>
    <xf numFmtId="170" fontId="2" fillId="0" borderId="6" xfId="2" applyNumberFormat="1" applyFont="1" applyFill="1" applyBorder="1"/>
    <xf numFmtId="170" fontId="9" fillId="0" borderId="0" xfId="0" applyNumberFormat="1" applyFont="1" applyBorder="1" applyAlignment="1">
      <alignment vertical="center"/>
    </xf>
    <xf numFmtId="170" fontId="9" fillId="0" borderId="0" xfId="0" applyNumberFormat="1" applyFont="1" applyBorder="1"/>
    <xf numFmtId="170" fontId="2" fillId="0" borderId="0" xfId="0" applyNumberFormat="1" applyFont="1" applyBorder="1" applyAlignment="1">
      <alignment vertical="center"/>
    </xf>
    <xf numFmtId="170" fontId="10" fillId="0" borderId="6" xfId="0" applyNumberFormat="1" applyFont="1" applyBorder="1" applyAlignment="1"/>
    <xf numFmtId="170" fontId="2" fillId="2" borderId="7" xfId="0" applyNumberFormat="1" applyFont="1" applyFill="1" applyBorder="1" applyAlignment="1">
      <alignment vertical="center"/>
    </xf>
    <xf numFmtId="170" fontId="2" fillId="2" borderId="8" xfId="0" applyNumberFormat="1" applyFont="1" applyFill="1" applyBorder="1" applyAlignment="1">
      <alignment vertical="center"/>
    </xf>
    <xf numFmtId="170" fontId="2" fillId="0" borderId="7" xfId="0" applyNumberFormat="1" applyFont="1" applyFill="1" applyBorder="1" applyAlignment="1">
      <alignment vertical="center"/>
    </xf>
    <xf numFmtId="170" fontId="2" fillId="0" borderId="8" xfId="0" applyNumberFormat="1" applyFont="1" applyFill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2" borderId="0" xfId="0" applyNumberFormat="1" applyFont="1" applyFill="1" applyBorder="1" applyAlignment="1">
      <alignment vertical="center"/>
    </xf>
    <xf numFmtId="170" fontId="2" fillId="4" borderId="7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7" xfId="2" applyNumberFormat="1" applyFont="1" applyFill="1" applyBorder="1" applyAlignment="1">
      <alignment horizontal="left" vertical="center"/>
    </xf>
    <xf numFmtId="170" fontId="2" fillId="2" borderId="7" xfId="2" applyNumberFormat="1" applyFont="1" applyFill="1" applyBorder="1" applyAlignment="1">
      <alignment horizontal="left" vertical="center"/>
    </xf>
    <xf numFmtId="170" fontId="2" fillId="0" borderId="0" xfId="0" applyNumberFormat="1" applyFont="1" applyBorder="1" applyAlignment="1"/>
    <xf numFmtId="170" fontId="2" fillId="0" borderId="0" xfId="0" quotePrefix="1" applyNumberFormat="1" applyFont="1" applyBorder="1" applyAlignment="1">
      <alignment wrapText="1"/>
    </xf>
    <xf numFmtId="170" fontId="19" fillId="0" borderId="6" xfId="2" applyNumberFormat="1" applyFont="1" applyBorder="1" applyAlignment="1">
      <alignment horizontal="center" vertical="center"/>
    </xf>
    <xf numFmtId="170" fontId="2" fillId="2" borderId="7" xfId="2" applyNumberFormat="1" applyFont="1" applyFill="1" applyBorder="1" applyAlignment="1">
      <alignment horizontal="center"/>
    </xf>
    <xf numFmtId="170" fontId="2" fillId="2" borderId="8" xfId="2" applyNumberFormat="1" applyFont="1" applyFill="1" applyBorder="1" applyAlignment="1">
      <alignment horizont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2" borderId="10" xfId="2" applyNumberFormat="1" applyFont="1" applyFill="1" applyBorder="1" applyAlignment="1">
      <alignment horizontal="center" vertical="center"/>
    </xf>
    <xf numFmtId="170" fontId="2" fillId="0" borderId="7" xfId="2" applyNumberFormat="1" applyFont="1" applyFill="1" applyBorder="1" applyAlignment="1">
      <alignment horizontal="center"/>
    </xf>
    <xf numFmtId="170" fontId="2" fillId="0" borderId="6" xfId="2" applyNumberFormat="1" applyFont="1" applyFill="1" applyBorder="1" applyAlignment="1">
      <alignment horizontal="center"/>
    </xf>
    <xf numFmtId="170" fontId="2" fillId="2" borderId="7" xfId="0" applyNumberFormat="1" applyFont="1" applyFill="1" applyBorder="1" applyAlignment="1">
      <alignment horizontal="center" vertical="center"/>
    </xf>
    <xf numFmtId="170" fontId="2" fillId="2" borderId="8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2" borderId="16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8" xfId="2" applyNumberFormat="1" applyFont="1" applyBorder="1" applyAlignment="1">
      <alignment horizontal="center"/>
    </xf>
    <xf numFmtId="170" fontId="2" fillId="2" borderId="7" xfId="2" applyNumberFormat="1" applyFont="1" applyFill="1" applyBorder="1" applyAlignment="1">
      <alignment horizontal="center" vertical="center"/>
    </xf>
    <xf numFmtId="170" fontId="2" fillId="0" borderId="7" xfId="2" applyNumberFormat="1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top"/>
    </xf>
    <xf numFmtId="0" fontId="23" fillId="9" borderId="23" xfId="0" applyNumberFormat="1" applyFont="1" applyFill="1" applyBorder="1" applyAlignment="1">
      <alignment horizontal="left" vertical="center" wrapText="1"/>
    </xf>
    <xf numFmtId="49" fontId="2" fillId="0" borderId="36" xfId="0" quotePrefix="1" applyNumberFormat="1" applyFont="1" applyBorder="1" applyAlignment="1">
      <alignment horizontal="center" vertical="center" wrapText="1"/>
    </xf>
    <xf numFmtId="49" fontId="2" fillId="0" borderId="37" xfId="0" quotePrefix="1" applyNumberFormat="1" applyFont="1" applyBorder="1" applyAlignment="1">
      <alignment horizontal="center" vertical="center" wrapText="1"/>
    </xf>
    <xf numFmtId="164" fontId="9" fillId="0" borderId="12" xfId="1" applyNumberFormat="1" applyFont="1" applyBorder="1" applyAlignment="1">
      <alignment vertical="center"/>
    </xf>
    <xf numFmtId="49" fontId="2" fillId="2" borderId="6" xfId="0" applyNumberFormat="1" applyFont="1" applyFill="1" applyBorder="1" applyAlignment="1">
      <alignment vertical="top"/>
    </xf>
    <xf numFmtId="167" fontId="24" fillId="2" borderId="11" xfId="0" applyNumberFormat="1" applyFont="1" applyFill="1" applyBorder="1" applyAlignment="1">
      <alignment horizontal="right" vertical="center"/>
    </xf>
    <xf numFmtId="167" fontId="20" fillId="9" borderId="11" xfId="0" applyNumberFormat="1" applyFont="1" applyFill="1" applyBorder="1" applyAlignment="1">
      <alignment horizontal="right" vertical="center"/>
    </xf>
    <xf numFmtId="166" fontId="20" fillId="9" borderId="11" xfId="0" applyNumberFormat="1" applyFont="1" applyFill="1" applyBorder="1" applyAlignment="1">
      <alignment horizontal="right" vertical="center"/>
    </xf>
    <xf numFmtId="164" fontId="2" fillId="0" borderId="11" xfId="1" quotePrefix="1" applyNumberFormat="1" applyFont="1" applyFill="1" applyBorder="1" applyAlignment="1">
      <alignment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2" fillId="0" borderId="11" xfId="1" applyNumberFormat="1" applyFont="1" applyBorder="1" applyAlignment="1">
      <alignment vertical="center"/>
    </xf>
    <xf numFmtId="167" fontId="20" fillId="2" borderId="38" xfId="0" applyNumberFormat="1" applyFont="1" applyFill="1" applyBorder="1" applyAlignment="1">
      <alignment horizontal="right" vertical="center"/>
    </xf>
    <xf numFmtId="167" fontId="20" fillId="2" borderId="39" xfId="0" applyNumberFormat="1" applyFont="1" applyFill="1" applyBorder="1" applyAlignment="1">
      <alignment horizontal="right" vertical="center"/>
    </xf>
    <xf numFmtId="167" fontId="20" fillId="9" borderId="38" xfId="0" applyNumberFormat="1" applyFont="1" applyFill="1" applyBorder="1" applyAlignment="1">
      <alignment horizontal="right" vertical="center"/>
    </xf>
    <xf numFmtId="167" fontId="20" fillId="9" borderId="39" xfId="0" applyNumberFormat="1" applyFont="1" applyFill="1" applyBorder="1" applyAlignment="1">
      <alignment horizontal="right" vertical="center"/>
    </xf>
    <xf numFmtId="0" fontId="14" fillId="8" borderId="34" xfId="0" applyFont="1" applyFill="1" applyBorder="1" applyAlignment="1">
      <alignment horizontal="left" vertical="top"/>
    </xf>
    <xf numFmtId="0" fontId="14" fillId="8" borderId="35" xfId="0" applyFont="1" applyFill="1" applyBorder="1" applyAlignment="1">
      <alignment horizontal="left" vertical="top"/>
    </xf>
    <xf numFmtId="0" fontId="18" fillId="3" borderId="30" xfId="0" applyFont="1" applyFill="1" applyBorder="1" applyAlignment="1">
      <alignment horizontal="left" vertical="top" wrapText="1"/>
    </xf>
    <xf numFmtId="0" fontId="18" fillId="3" borderId="31" xfId="0" applyFont="1" applyFill="1" applyBorder="1" applyAlignment="1">
      <alignment horizontal="left" vertical="top" wrapText="1"/>
    </xf>
    <xf numFmtId="0" fontId="4" fillId="0" borderId="0" xfId="3" applyFont="1" applyFill="1" applyAlignment="1">
      <alignment horizontal="left" vertical="top"/>
    </xf>
    <xf numFmtId="0" fontId="18" fillId="3" borderId="21" xfId="0" applyFont="1" applyFill="1" applyBorder="1" applyAlignment="1">
      <alignment horizontal="left" vertical="top" wrapText="1"/>
    </xf>
    <xf numFmtId="0" fontId="18" fillId="3" borderId="23" xfId="0" applyFont="1" applyFill="1" applyBorder="1" applyAlignment="1">
      <alignment horizontal="left" vertical="top" wrapText="1"/>
    </xf>
    <xf numFmtId="169" fontId="22" fillId="5" borderId="32" xfId="0" applyNumberFormat="1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left" vertical="center" wrapText="1"/>
    </xf>
    <xf numFmtId="0" fontId="22" fillId="5" borderId="23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170" fontId="2" fillId="2" borderId="7" xfId="0" applyNumberFormat="1" applyFont="1" applyFill="1" applyBorder="1" applyAlignment="1">
      <alignment horizontal="center" vertical="center"/>
    </xf>
    <xf numFmtId="170" fontId="2" fillId="2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170" fontId="2" fillId="0" borderId="7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2" borderId="16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2" fillId="0" borderId="7" xfId="2" applyNumberFormat="1" applyFont="1" applyFill="1" applyBorder="1" applyAlignment="1">
      <alignment horizontal="left" vertical="center" wrapText="1"/>
    </xf>
    <xf numFmtId="49" fontId="2" fillId="0" borderId="6" xfId="2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 vertical="center" wrapText="1"/>
    </xf>
    <xf numFmtId="170" fontId="2" fillId="0" borderId="7" xfId="0" applyNumberFormat="1" applyFont="1" applyBorder="1" applyAlignment="1">
      <alignment horizontal="center" vertical="center"/>
    </xf>
    <xf numFmtId="170" fontId="2" fillId="0" borderId="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991677" cy="485775"/>
    <xdr:pic>
      <xdr:nvPicPr>
        <xdr:cNvPr id="6" name="Picture 2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9167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1095375</xdr:colOff>
      <xdr:row>0</xdr:row>
      <xdr:rowOff>19050</xdr:rowOff>
    </xdr:from>
    <xdr:ext cx="1228003" cy="304800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19050"/>
          <a:ext cx="1228003" cy="3048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991677" cy="485775"/>
    <xdr:pic>
      <xdr:nvPicPr>
        <xdr:cNvPr id="2" name="Picture 2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9167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834390</xdr:colOff>
      <xdr:row>0</xdr:row>
      <xdr:rowOff>97155</xdr:rowOff>
    </xdr:from>
    <xdr:ext cx="1228003" cy="304800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97155"/>
          <a:ext cx="1228003" cy="304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44"/>
  <sheetViews>
    <sheetView showGridLines="0" workbookViewId="0">
      <selection activeCell="A5" sqref="A5"/>
    </sheetView>
  </sheetViews>
  <sheetFormatPr defaultRowHeight="12.75" x14ac:dyDescent="0.2"/>
  <cols>
    <col min="1" max="1" width="20.7109375" style="88" customWidth="1"/>
    <col min="2" max="2" width="18.28515625" style="88" customWidth="1"/>
    <col min="3" max="3" width="6" style="88" customWidth="1"/>
    <col min="4" max="4" width="41.7109375" style="88" customWidth="1"/>
    <col min="5" max="5" width="3" style="88" customWidth="1"/>
    <col min="6" max="6" width="21.7109375" style="88" customWidth="1"/>
    <col min="7" max="11" width="15.42578125" style="88" customWidth="1"/>
    <col min="12" max="12" width="9.140625" style="87"/>
    <col min="13" max="13" width="10.85546875" style="88" customWidth="1"/>
    <col min="14" max="16384" width="9.140625" style="88"/>
  </cols>
  <sheetData>
    <row r="1" spans="1:12" ht="22.5" x14ac:dyDescent="0.2">
      <c r="A1" s="205" t="s">
        <v>60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2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2" ht="22.5" x14ac:dyDescent="0.2">
      <c r="A3" s="205" t="s">
        <v>61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2" ht="22.5" x14ac:dyDescent="0.2">
      <c r="A4" s="205" t="s">
        <v>196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2" x14ac:dyDescent="0.2">
      <c r="B5" s="89"/>
      <c r="C5" s="89"/>
      <c r="D5" s="89"/>
      <c r="E5" s="89"/>
      <c r="F5" s="89"/>
      <c r="G5" s="89">
        <v>7</v>
      </c>
      <c r="H5" s="89">
        <v>8</v>
      </c>
      <c r="I5" s="89">
        <v>9</v>
      </c>
      <c r="J5" s="89">
        <v>10</v>
      </c>
      <c r="K5" s="89">
        <v>11</v>
      </c>
    </row>
    <row r="6" spans="1:12" ht="42.75" customHeight="1" x14ac:dyDescent="0.2">
      <c r="A6" s="203" t="s">
        <v>110</v>
      </c>
      <c r="B6" s="206" t="s">
        <v>62</v>
      </c>
      <c r="C6" s="206" t="s">
        <v>63</v>
      </c>
      <c r="D6" s="206"/>
      <c r="E6" s="206" t="s">
        <v>64</v>
      </c>
      <c r="F6" s="206"/>
      <c r="G6" s="92" t="s">
        <v>65</v>
      </c>
      <c r="H6" s="92" t="s">
        <v>66</v>
      </c>
      <c r="I6" s="92" t="s">
        <v>67</v>
      </c>
      <c r="J6" s="92" t="s">
        <v>6</v>
      </c>
      <c r="K6" s="93" t="s">
        <v>68</v>
      </c>
    </row>
    <row r="7" spans="1:12" ht="12.75" customHeight="1" x14ac:dyDescent="0.2">
      <c r="A7" s="204"/>
      <c r="B7" s="206"/>
      <c r="C7" s="206"/>
      <c r="D7" s="206"/>
      <c r="E7" s="207" t="s">
        <v>69</v>
      </c>
      <c r="F7" s="207"/>
      <c r="G7" s="94" t="s">
        <v>70</v>
      </c>
      <c r="H7" s="94" t="s">
        <v>70</v>
      </c>
      <c r="I7" s="94" t="s">
        <v>70</v>
      </c>
      <c r="J7" s="94" t="s">
        <v>70</v>
      </c>
      <c r="K7" s="95" t="s">
        <v>70</v>
      </c>
    </row>
    <row r="8" spans="1:12" ht="21" customHeight="1" x14ac:dyDescent="0.2">
      <c r="A8" s="90" t="str">
        <f>CONCATENATE(B8,"-",E8)</f>
        <v>09274090905360001-3</v>
      </c>
      <c r="B8" s="102" t="s">
        <v>53</v>
      </c>
      <c r="C8" s="102" t="s">
        <v>126</v>
      </c>
      <c r="D8" s="102" t="s">
        <v>127</v>
      </c>
      <c r="E8" s="102" t="s">
        <v>9</v>
      </c>
      <c r="F8" s="102" t="s">
        <v>74</v>
      </c>
      <c r="G8" s="103">
        <v>173256.17</v>
      </c>
      <c r="H8" s="103">
        <v>154208.6</v>
      </c>
      <c r="I8" s="103">
        <v>0</v>
      </c>
      <c r="J8" s="103">
        <v>19047.57</v>
      </c>
      <c r="K8" s="104"/>
      <c r="L8" s="91" t="s">
        <v>121</v>
      </c>
    </row>
    <row r="9" spans="1:12" ht="21" x14ac:dyDescent="0.2">
      <c r="A9" s="90" t="str">
        <f>CONCATENATE(B9,"-",E9)</f>
        <v>185432119125F0042-4</v>
      </c>
      <c r="B9" s="105" t="s">
        <v>71</v>
      </c>
      <c r="C9" s="105" t="s">
        <v>72</v>
      </c>
      <c r="D9" s="105" t="s">
        <v>73</v>
      </c>
      <c r="E9" s="105" t="s">
        <v>12</v>
      </c>
      <c r="F9" s="105" t="s">
        <v>13</v>
      </c>
      <c r="G9" s="106">
        <v>96240</v>
      </c>
      <c r="H9" s="106">
        <v>1489</v>
      </c>
      <c r="I9" s="106">
        <v>1878</v>
      </c>
      <c r="J9" s="106">
        <v>92873</v>
      </c>
      <c r="K9" s="107">
        <v>0</v>
      </c>
      <c r="L9" s="87" t="s">
        <v>121</v>
      </c>
    </row>
    <row r="10" spans="1:12" ht="21" customHeight="1" x14ac:dyDescent="0.2">
      <c r="A10" s="90" t="str">
        <f t="shared" ref="A10:A41" si="0">CONCATENATE(B10,"-",E10)</f>
        <v>185432119125F0042-3</v>
      </c>
      <c r="B10" s="102" t="s">
        <v>71</v>
      </c>
      <c r="C10" s="102" t="s">
        <v>72</v>
      </c>
      <c r="D10" s="102" t="s">
        <v>73</v>
      </c>
      <c r="E10" s="102" t="s">
        <v>9</v>
      </c>
      <c r="F10" s="102" t="s">
        <v>74</v>
      </c>
      <c r="G10" s="103">
        <v>3666364.57</v>
      </c>
      <c r="H10" s="103">
        <v>1104206.81</v>
      </c>
      <c r="I10" s="103">
        <v>5801.58</v>
      </c>
      <c r="J10" s="103">
        <v>13061.94</v>
      </c>
      <c r="K10" s="104">
        <v>2543294.2400000002</v>
      </c>
      <c r="L10" s="87" t="s">
        <v>121</v>
      </c>
    </row>
    <row r="11" spans="1:12" ht="21" customHeight="1" x14ac:dyDescent="0.2">
      <c r="A11" s="90" t="str">
        <f t="shared" si="0"/>
        <v>22122211920000001-4</v>
      </c>
      <c r="B11" s="105" t="s">
        <v>7</v>
      </c>
      <c r="C11" s="105" t="s">
        <v>128</v>
      </c>
      <c r="D11" s="105" t="s">
        <v>75</v>
      </c>
      <c r="E11" s="105" t="s">
        <v>12</v>
      </c>
      <c r="F11" s="105" t="s">
        <v>13</v>
      </c>
      <c r="G11" s="106">
        <v>221324.61</v>
      </c>
      <c r="H11" s="106">
        <v>104237.89</v>
      </c>
      <c r="I11" s="106">
        <v>92792.11</v>
      </c>
      <c r="J11" s="106">
        <v>8294.2800000000007</v>
      </c>
      <c r="K11" s="107">
        <v>16000.33</v>
      </c>
      <c r="L11" s="87" t="s">
        <v>122</v>
      </c>
    </row>
    <row r="12" spans="1:12" ht="21" x14ac:dyDescent="0.2">
      <c r="A12" s="90" t="str">
        <f t="shared" si="0"/>
        <v>22122211920000001-3</v>
      </c>
      <c r="B12" s="102" t="s">
        <v>7</v>
      </c>
      <c r="C12" s="102" t="s">
        <v>128</v>
      </c>
      <c r="D12" s="102" t="s">
        <v>75</v>
      </c>
      <c r="E12" s="102" t="s">
        <v>9</v>
      </c>
      <c r="F12" s="102" t="s">
        <v>74</v>
      </c>
      <c r="G12" s="103">
        <v>18935468.18</v>
      </c>
      <c r="H12" s="103">
        <v>16403499.619999999</v>
      </c>
      <c r="I12" s="103">
        <v>2226134.02</v>
      </c>
      <c r="J12" s="103">
        <v>675357.04</v>
      </c>
      <c r="K12" s="104">
        <v>24351.4</v>
      </c>
      <c r="L12" s="87" t="s">
        <v>122</v>
      </c>
    </row>
    <row r="13" spans="1:12" ht="21" x14ac:dyDescent="0.2">
      <c r="A13" s="90" t="str">
        <f t="shared" si="0"/>
        <v>22122211920TP0001-1</v>
      </c>
      <c r="B13" s="105" t="s">
        <v>14</v>
      </c>
      <c r="C13" s="105" t="s">
        <v>76</v>
      </c>
      <c r="D13" s="105" t="s">
        <v>77</v>
      </c>
      <c r="E13" s="105" t="s">
        <v>16</v>
      </c>
      <c r="F13" s="105" t="s">
        <v>78</v>
      </c>
      <c r="G13" s="106">
        <v>301728884.18000001</v>
      </c>
      <c r="H13" s="106">
        <v>256801878.06999999</v>
      </c>
      <c r="I13" s="106">
        <v>10289657.800000001</v>
      </c>
      <c r="J13" s="106">
        <v>34637348.310000002</v>
      </c>
      <c r="K13" s="107"/>
      <c r="L13" s="87" t="s">
        <v>122</v>
      </c>
    </row>
    <row r="14" spans="1:12" ht="21" x14ac:dyDescent="0.2">
      <c r="A14" s="90" t="str">
        <f t="shared" si="0"/>
        <v>221222119216H0001-3</v>
      </c>
      <c r="B14" s="102" t="s">
        <v>141</v>
      </c>
      <c r="C14" s="102" t="s">
        <v>142</v>
      </c>
      <c r="D14" s="102" t="s">
        <v>143</v>
      </c>
      <c r="E14" s="102" t="s">
        <v>9</v>
      </c>
      <c r="F14" s="102" t="s">
        <v>74</v>
      </c>
      <c r="G14" s="103">
        <v>16691.759999999998</v>
      </c>
      <c r="H14" s="103">
        <v>16691.759999999998</v>
      </c>
      <c r="I14" s="103">
        <v>0</v>
      </c>
      <c r="J14" s="103">
        <v>0</v>
      </c>
      <c r="K14" s="104"/>
      <c r="L14" s="87" t="s">
        <v>122</v>
      </c>
    </row>
    <row r="15" spans="1:12" ht="21" x14ac:dyDescent="0.2">
      <c r="A15" s="90" t="str">
        <f t="shared" si="0"/>
        <v>22122211987850001-3</v>
      </c>
      <c r="B15" s="105" t="s">
        <v>18</v>
      </c>
      <c r="C15" s="105" t="s">
        <v>129</v>
      </c>
      <c r="D15" s="105" t="s">
        <v>79</v>
      </c>
      <c r="E15" s="105" t="s">
        <v>9</v>
      </c>
      <c r="F15" s="105" t="s">
        <v>74</v>
      </c>
      <c r="G15" s="106">
        <v>274956.92</v>
      </c>
      <c r="H15" s="106">
        <v>244342.67</v>
      </c>
      <c r="I15" s="106">
        <v>30614.25</v>
      </c>
      <c r="J15" s="106">
        <v>0</v>
      </c>
      <c r="K15" s="107"/>
      <c r="L15" s="87" t="s">
        <v>122</v>
      </c>
    </row>
    <row r="16" spans="1:12" ht="21" x14ac:dyDescent="0.2">
      <c r="A16" s="90" t="str">
        <f t="shared" si="0"/>
        <v>2212620412B510001-4</v>
      </c>
      <c r="B16" s="102" t="s">
        <v>40</v>
      </c>
      <c r="C16" s="102" t="s">
        <v>80</v>
      </c>
      <c r="D16" s="102" t="s">
        <v>81</v>
      </c>
      <c r="E16" s="102" t="s">
        <v>12</v>
      </c>
      <c r="F16" s="102" t="s">
        <v>13</v>
      </c>
      <c r="G16" s="103">
        <v>281740.95</v>
      </c>
      <c r="H16" s="103">
        <v>38700</v>
      </c>
      <c r="I16" s="103">
        <v>120821.19</v>
      </c>
      <c r="J16" s="103">
        <v>122219.76</v>
      </c>
      <c r="K16" s="104"/>
      <c r="L16" s="87" t="s">
        <v>123</v>
      </c>
    </row>
    <row r="17" spans="1:12" ht="21" x14ac:dyDescent="0.2">
      <c r="A17" s="90" t="str">
        <f t="shared" si="0"/>
        <v>2212620412B510001-3</v>
      </c>
      <c r="B17" s="105" t="s">
        <v>40</v>
      </c>
      <c r="C17" s="105" t="s">
        <v>80</v>
      </c>
      <c r="D17" s="105" t="s">
        <v>81</v>
      </c>
      <c r="E17" s="105" t="s">
        <v>9</v>
      </c>
      <c r="F17" s="105" t="s">
        <v>74</v>
      </c>
      <c r="G17" s="106">
        <v>5222589.8</v>
      </c>
      <c r="H17" s="106">
        <v>2131593.9900000002</v>
      </c>
      <c r="I17" s="106">
        <v>2948345.83</v>
      </c>
      <c r="J17" s="106">
        <v>142649.98000000001</v>
      </c>
      <c r="K17" s="107"/>
      <c r="L17" s="87" t="s">
        <v>123</v>
      </c>
    </row>
    <row r="18" spans="1:12" ht="21" x14ac:dyDescent="0.2">
      <c r="A18" s="90" t="str">
        <f t="shared" si="0"/>
        <v>22127204020L90001-4</v>
      </c>
      <c r="B18" s="102" t="s">
        <v>45</v>
      </c>
      <c r="C18" s="102" t="s">
        <v>82</v>
      </c>
      <c r="D18" s="102" t="s">
        <v>83</v>
      </c>
      <c r="E18" s="102" t="s">
        <v>12</v>
      </c>
      <c r="F18" s="102" t="s">
        <v>13</v>
      </c>
      <c r="G18" s="103">
        <v>6090.57</v>
      </c>
      <c r="H18" s="103">
        <v>6090.57</v>
      </c>
      <c r="I18" s="103">
        <v>0</v>
      </c>
      <c r="J18" s="103">
        <v>0</v>
      </c>
      <c r="K18" s="104"/>
      <c r="L18" s="87" t="s">
        <v>124</v>
      </c>
    </row>
    <row r="19" spans="1:12" ht="21" x14ac:dyDescent="0.2">
      <c r="A19" s="90" t="str">
        <f t="shared" si="0"/>
        <v>22127204020L90001-3</v>
      </c>
      <c r="B19" s="105" t="s">
        <v>45</v>
      </c>
      <c r="C19" s="105" t="s">
        <v>82</v>
      </c>
      <c r="D19" s="105" t="s">
        <v>83</v>
      </c>
      <c r="E19" s="105" t="s">
        <v>9</v>
      </c>
      <c r="F19" s="105" t="s">
        <v>74</v>
      </c>
      <c r="G19" s="106">
        <v>508997.38</v>
      </c>
      <c r="H19" s="106">
        <v>418899.67</v>
      </c>
      <c r="I19" s="106">
        <v>85337.49</v>
      </c>
      <c r="J19" s="106">
        <v>4760.22</v>
      </c>
      <c r="K19" s="107">
        <v>0</v>
      </c>
      <c r="L19" s="87" t="s">
        <v>124</v>
      </c>
    </row>
    <row r="20" spans="1:12" ht="21" x14ac:dyDescent="0.2">
      <c r="A20" s="90" t="str">
        <f t="shared" si="0"/>
        <v>22127204020LA0001-3</v>
      </c>
      <c r="B20" s="102" t="s">
        <v>47</v>
      </c>
      <c r="C20" s="102" t="s">
        <v>84</v>
      </c>
      <c r="D20" s="102" t="s">
        <v>85</v>
      </c>
      <c r="E20" s="102" t="s">
        <v>9</v>
      </c>
      <c r="F20" s="102" t="s">
        <v>74</v>
      </c>
      <c r="G20" s="103">
        <v>1029250.63</v>
      </c>
      <c r="H20" s="103">
        <v>863947.34</v>
      </c>
      <c r="I20" s="103">
        <v>136631.71</v>
      </c>
      <c r="J20" s="103">
        <v>28671.58</v>
      </c>
      <c r="K20" s="104">
        <v>0</v>
      </c>
      <c r="L20" s="87" t="s">
        <v>124</v>
      </c>
    </row>
    <row r="21" spans="1:12" ht="21" x14ac:dyDescent="0.2">
      <c r="A21" s="90" t="str">
        <f t="shared" si="0"/>
        <v>2212720412D620001-3</v>
      </c>
      <c r="B21" s="105" t="s">
        <v>49</v>
      </c>
      <c r="C21" s="105" t="s">
        <v>86</v>
      </c>
      <c r="D21" s="105" t="s">
        <v>87</v>
      </c>
      <c r="E21" s="105" t="s">
        <v>9</v>
      </c>
      <c r="F21" s="105" t="s">
        <v>74</v>
      </c>
      <c r="G21" s="106">
        <v>377720.07</v>
      </c>
      <c r="H21" s="106">
        <v>269346.23</v>
      </c>
      <c r="I21" s="106">
        <v>56565.07</v>
      </c>
      <c r="J21" s="106">
        <v>51808.77</v>
      </c>
      <c r="K21" s="107"/>
      <c r="L21" s="87" t="s">
        <v>124</v>
      </c>
    </row>
    <row r="22" spans="1:12" ht="21" x14ac:dyDescent="0.2">
      <c r="A22" s="90" t="str">
        <f t="shared" si="0"/>
        <v>22128211945720001-3</v>
      </c>
      <c r="B22" s="102" t="s">
        <v>19</v>
      </c>
      <c r="C22" s="102" t="s">
        <v>130</v>
      </c>
      <c r="D22" s="102" t="s">
        <v>88</v>
      </c>
      <c r="E22" s="102" t="s">
        <v>9</v>
      </c>
      <c r="F22" s="102" t="s">
        <v>74</v>
      </c>
      <c r="G22" s="103">
        <v>324401.28999999998</v>
      </c>
      <c r="H22" s="103">
        <v>245182.97</v>
      </c>
      <c r="I22" s="103">
        <v>46412.800000000003</v>
      </c>
      <c r="J22" s="103">
        <v>32805.519999999997</v>
      </c>
      <c r="K22" s="104">
        <v>0</v>
      </c>
      <c r="L22" s="87" t="s">
        <v>122</v>
      </c>
    </row>
    <row r="23" spans="1:12" ht="21" x14ac:dyDescent="0.2">
      <c r="A23" s="90" t="str">
        <f t="shared" si="0"/>
        <v>22301211920040001-3</v>
      </c>
      <c r="B23" s="105" t="s">
        <v>21</v>
      </c>
      <c r="C23" s="105" t="s">
        <v>131</v>
      </c>
      <c r="D23" s="105" t="s">
        <v>89</v>
      </c>
      <c r="E23" s="105" t="s">
        <v>9</v>
      </c>
      <c r="F23" s="105" t="s">
        <v>74</v>
      </c>
      <c r="G23" s="106">
        <v>13579145.880000001</v>
      </c>
      <c r="H23" s="106">
        <v>13426404.82</v>
      </c>
      <c r="I23" s="106">
        <v>133453.70000000001</v>
      </c>
      <c r="J23" s="106">
        <v>19287.36</v>
      </c>
      <c r="K23" s="107">
        <v>0</v>
      </c>
      <c r="L23" s="87" t="s">
        <v>122</v>
      </c>
    </row>
    <row r="24" spans="1:12" ht="21" x14ac:dyDescent="0.2">
      <c r="A24" s="90" t="str">
        <f t="shared" si="0"/>
        <v>22331211920100001-3</v>
      </c>
      <c r="B24" s="102" t="s">
        <v>23</v>
      </c>
      <c r="C24" s="102" t="s">
        <v>132</v>
      </c>
      <c r="D24" s="102" t="s">
        <v>90</v>
      </c>
      <c r="E24" s="102" t="s">
        <v>9</v>
      </c>
      <c r="F24" s="102" t="s">
        <v>74</v>
      </c>
      <c r="G24" s="103">
        <v>1253265.95</v>
      </c>
      <c r="H24" s="103">
        <v>1187067.69</v>
      </c>
      <c r="I24" s="103">
        <v>40266.79</v>
      </c>
      <c r="J24" s="103">
        <v>25931.47</v>
      </c>
      <c r="K24" s="104"/>
      <c r="L24" s="87" t="s">
        <v>122</v>
      </c>
    </row>
    <row r="25" spans="1:12" ht="21" x14ac:dyDescent="0.2">
      <c r="A25" s="90" t="str">
        <f t="shared" si="0"/>
        <v>22331211920110001-3</v>
      </c>
      <c r="B25" s="105" t="s">
        <v>25</v>
      </c>
      <c r="C25" s="105" t="s">
        <v>133</v>
      </c>
      <c r="D25" s="105" t="s">
        <v>91</v>
      </c>
      <c r="E25" s="105" t="s">
        <v>9</v>
      </c>
      <c r="F25" s="105" t="s">
        <v>74</v>
      </c>
      <c r="G25" s="106">
        <v>183216.7</v>
      </c>
      <c r="H25" s="106">
        <v>173996</v>
      </c>
      <c r="I25" s="106">
        <v>6451.03</v>
      </c>
      <c r="J25" s="106">
        <v>2769.67</v>
      </c>
      <c r="K25" s="107"/>
      <c r="L25" s="87" t="s">
        <v>122</v>
      </c>
    </row>
    <row r="26" spans="1:12" ht="21" x14ac:dyDescent="0.2">
      <c r="A26" s="90" t="str">
        <f t="shared" si="0"/>
        <v>22331211920120001-3</v>
      </c>
      <c r="B26" s="102" t="s">
        <v>27</v>
      </c>
      <c r="C26" s="102" t="s">
        <v>134</v>
      </c>
      <c r="D26" s="102" t="s">
        <v>92</v>
      </c>
      <c r="E26" s="102" t="s">
        <v>9</v>
      </c>
      <c r="F26" s="102" t="s">
        <v>74</v>
      </c>
      <c r="G26" s="103">
        <v>11707077.029999999</v>
      </c>
      <c r="H26" s="103">
        <v>11669806.029999999</v>
      </c>
      <c r="I26" s="103">
        <v>37271</v>
      </c>
      <c r="J26" s="103">
        <v>0</v>
      </c>
      <c r="K26" s="104"/>
      <c r="L26" s="87" t="s">
        <v>122</v>
      </c>
    </row>
    <row r="27" spans="1:12" ht="21" x14ac:dyDescent="0.2">
      <c r="A27" s="90" t="str">
        <f t="shared" si="0"/>
        <v>22544208423970001-3</v>
      </c>
      <c r="B27" s="105" t="s">
        <v>93</v>
      </c>
      <c r="C27" s="105" t="s">
        <v>135</v>
      </c>
      <c r="D27" s="105" t="s">
        <v>94</v>
      </c>
      <c r="E27" s="105" t="s">
        <v>9</v>
      </c>
      <c r="F27" s="105" t="s">
        <v>74</v>
      </c>
      <c r="G27" s="106">
        <v>2606455.54</v>
      </c>
      <c r="H27" s="106">
        <v>1863202.25</v>
      </c>
      <c r="I27" s="106">
        <v>401523.38</v>
      </c>
      <c r="J27" s="106">
        <v>341459.91</v>
      </c>
      <c r="K27" s="107">
        <v>270</v>
      </c>
      <c r="L27" s="87" t="s">
        <v>124</v>
      </c>
    </row>
    <row r="28" spans="1:12" ht="21" x14ac:dyDescent="0.2">
      <c r="A28" s="90" t="str">
        <f t="shared" si="0"/>
        <v>226632041213Y0001-4</v>
      </c>
      <c r="B28" s="102" t="s">
        <v>57</v>
      </c>
      <c r="C28" s="102" t="s">
        <v>95</v>
      </c>
      <c r="D28" s="102" t="s">
        <v>96</v>
      </c>
      <c r="E28" s="102" t="s">
        <v>12</v>
      </c>
      <c r="F28" s="102" t="s">
        <v>13</v>
      </c>
      <c r="G28" s="103">
        <v>22978</v>
      </c>
      <c r="H28" s="103"/>
      <c r="I28" s="103">
        <v>4000</v>
      </c>
      <c r="J28" s="103">
        <v>18978</v>
      </c>
      <c r="K28" s="104"/>
      <c r="L28" s="87" t="s">
        <v>125</v>
      </c>
    </row>
    <row r="29" spans="1:12" ht="21" x14ac:dyDescent="0.2">
      <c r="A29" s="90" t="str">
        <f t="shared" si="0"/>
        <v>226632041213Y0001-3</v>
      </c>
      <c r="B29" s="105" t="s">
        <v>57</v>
      </c>
      <c r="C29" s="105" t="s">
        <v>95</v>
      </c>
      <c r="D29" s="105" t="s">
        <v>96</v>
      </c>
      <c r="E29" s="105" t="s">
        <v>9</v>
      </c>
      <c r="F29" s="105" t="s">
        <v>74</v>
      </c>
      <c r="G29" s="106">
        <v>4140600.63</v>
      </c>
      <c r="H29" s="106">
        <v>2807877.39</v>
      </c>
      <c r="I29" s="106">
        <v>844319.03</v>
      </c>
      <c r="J29" s="106">
        <v>478544.03</v>
      </c>
      <c r="K29" s="107">
        <v>9860.18</v>
      </c>
      <c r="L29" s="87" t="s">
        <v>125</v>
      </c>
    </row>
    <row r="30" spans="1:12" ht="21" x14ac:dyDescent="0.2">
      <c r="A30" s="90" t="str">
        <f t="shared" si="0"/>
        <v>22663204123990001-4</v>
      </c>
      <c r="B30" s="102" t="s">
        <v>35</v>
      </c>
      <c r="C30" s="102" t="s">
        <v>136</v>
      </c>
      <c r="D30" s="102" t="s">
        <v>58</v>
      </c>
      <c r="E30" s="102" t="s">
        <v>12</v>
      </c>
      <c r="F30" s="102" t="s">
        <v>13</v>
      </c>
      <c r="G30" s="103">
        <v>33458.980000000003</v>
      </c>
      <c r="H30" s="103">
        <v>33458.980000000003</v>
      </c>
      <c r="I30" s="103">
        <v>0</v>
      </c>
      <c r="J30" s="103">
        <v>0</v>
      </c>
      <c r="K30" s="104"/>
      <c r="L30" s="87" t="s">
        <v>125</v>
      </c>
    </row>
    <row r="31" spans="1:12" ht="21" x14ac:dyDescent="0.2">
      <c r="A31" s="90" t="str">
        <f t="shared" si="0"/>
        <v>22663204123990001-3</v>
      </c>
      <c r="B31" s="105" t="s">
        <v>35</v>
      </c>
      <c r="C31" s="105" t="s">
        <v>136</v>
      </c>
      <c r="D31" s="105" t="s">
        <v>58</v>
      </c>
      <c r="E31" s="105" t="s">
        <v>9</v>
      </c>
      <c r="F31" s="105" t="s">
        <v>74</v>
      </c>
      <c r="G31" s="106">
        <v>3955970.22</v>
      </c>
      <c r="H31" s="106">
        <v>2869100.56</v>
      </c>
      <c r="I31" s="106">
        <v>970945.19</v>
      </c>
      <c r="J31" s="106">
        <v>92660.55</v>
      </c>
      <c r="K31" s="107">
        <v>23263.919999999998</v>
      </c>
      <c r="L31" s="87" t="s">
        <v>125</v>
      </c>
    </row>
    <row r="32" spans="1:12" ht="21" x14ac:dyDescent="0.2">
      <c r="A32" s="90" t="str">
        <f t="shared" si="0"/>
        <v>2266320412B530001-4</v>
      </c>
      <c r="B32" s="102" t="s">
        <v>42</v>
      </c>
      <c r="C32" s="102" t="s">
        <v>97</v>
      </c>
      <c r="D32" s="102" t="s">
        <v>98</v>
      </c>
      <c r="E32" s="102" t="s">
        <v>12</v>
      </c>
      <c r="F32" s="102" t="s">
        <v>13</v>
      </c>
      <c r="G32" s="103">
        <v>144822.59</v>
      </c>
      <c r="H32" s="103">
        <v>64605.9</v>
      </c>
      <c r="I32" s="103">
        <v>6424.83</v>
      </c>
      <c r="J32" s="103">
        <v>68291.86</v>
      </c>
      <c r="K32" s="104">
        <v>5500</v>
      </c>
      <c r="L32" s="87" t="s">
        <v>123</v>
      </c>
    </row>
    <row r="33" spans="1:12" ht="21" x14ac:dyDescent="0.2">
      <c r="A33" s="90" t="str">
        <f t="shared" si="0"/>
        <v>2266320412B530001-3</v>
      </c>
      <c r="B33" s="105" t="s">
        <v>42</v>
      </c>
      <c r="C33" s="105" t="s">
        <v>97</v>
      </c>
      <c r="D33" s="105" t="s">
        <v>98</v>
      </c>
      <c r="E33" s="105" t="s">
        <v>9</v>
      </c>
      <c r="F33" s="105" t="s">
        <v>74</v>
      </c>
      <c r="G33" s="106">
        <v>2030352.18</v>
      </c>
      <c r="H33" s="106">
        <v>1210691.58</v>
      </c>
      <c r="I33" s="106">
        <v>482135.51</v>
      </c>
      <c r="J33" s="106">
        <v>287168.5</v>
      </c>
      <c r="K33" s="107">
        <v>50356.59</v>
      </c>
      <c r="L33" s="87" t="s">
        <v>123</v>
      </c>
    </row>
    <row r="34" spans="1:12" ht="21" x14ac:dyDescent="0.2">
      <c r="A34" s="90" t="str">
        <f t="shared" si="0"/>
        <v>2266320412D840001-4</v>
      </c>
      <c r="B34" s="102" t="s">
        <v>99</v>
      </c>
      <c r="C34" s="102" t="s">
        <v>100</v>
      </c>
      <c r="D34" s="102" t="s">
        <v>101</v>
      </c>
      <c r="E34" s="102" t="s">
        <v>12</v>
      </c>
      <c r="F34" s="102" t="s">
        <v>13</v>
      </c>
      <c r="G34" s="103">
        <v>7601</v>
      </c>
      <c r="H34" s="103">
        <v>7601</v>
      </c>
      <c r="I34" s="103">
        <v>0</v>
      </c>
      <c r="J34" s="103">
        <v>0</v>
      </c>
      <c r="K34" s="104"/>
      <c r="L34" s="87" t="s">
        <v>124</v>
      </c>
    </row>
    <row r="35" spans="1:12" ht="21" x14ac:dyDescent="0.2">
      <c r="A35" s="90" t="str">
        <f t="shared" si="0"/>
        <v>2266320412D840001-3</v>
      </c>
      <c r="B35" s="105" t="s">
        <v>99</v>
      </c>
      <c r="C35" s="105" t="s">
        <v>100</v>
      </c>
      <c r="D35" s="105" t="s">
        <v>101</v>
      </c>
      <c r="E35" s="105" t="s">
        <v>9</v>
      </c>
      <c r="F35" s="105" t="s">
        <v>74</v>
      </c>
      <c r="G35" s="106">
        <v>298531.21999999997</v>
      </c>
      <c r="H35" s="106">
        <v>113913.77</v>
      </c>
      <c r="I35" s="106">
        <v>64859.23</v>
      </c>
      <c r="J35" s="106">
        <v>111515.22</v>
      </c>
      <c r="K35" s="107">
        <v>8243</v>
      </c>
      <c r="L35" s="87" t="s">
        <v>124</v>
      </c>
    </row>
    <row r="36" spans="1:12" ht="21" x14ac:dyDescent="0.2">
      <c r="A36" s="90" t="str">
        <f t="shared" si="0"/>
        <v>22663204620LC0001-3</v>
      </c>
      <c r="B36" s="102" t="s">
        <v>36</v>
      </c>
      <c r="C36" s="102" t="s">
        <v>102</v>
      </c>
      <c r="D36" s="102" t="s">
        <v>103</v>
      </c>
      <c r="E36" s="102" t="s">
        <v>9</v>
      </c>
      <c r="F36" s="102" t="s">
        <v>74</v>
      </c>
      <c r="G36" s="103">
        <v>556763.30000000005</v>
      </c>
      <c r="H36" s="103">
        <v>469458.76</v>
      </c>
      <c r="I36" s="103">
        <v>27524.92</v>
      </c>
      <c r="J36" s="103">
        <v>509779.02</v>
      </c>
      <c r="K36" s="104"/>
      <c r="L36" s="87" t="s">
        <v>125</v>
      </c>
    </row>
    <row r="37" spans="1:12" ht="21" x14ac:dyDescent="0.2">
      <c r="A37" s="90" t="str">
        <f t="shared" si="0"/>
        <v>22663204671120001-3</v>
      </c>
      <c r="B37" s="105" t="s">
        <v>38</v>
      </c>
      <c r="C37" s="105" t="s">
        <v>137</v>
      </c>
      <c r="D37" s="105" t="s">
        <v>104</v>
      </c>
      <c r="E37" s="105" t="s">
        <v>9</v>
      </c>
      <c r="F37" s="105" t="s">
        <v>74</v>
      </c>
      <c r="G37" s="106">
        <v>66297.89</v>
      </c>
      <c r="H37" s="106">
        <v>52191.61</v>
      </c>
      <c r="I37" s="106">
        <v>12607.05</v>
      </c>
      <c r="J37" s="106">
        <v>1499.23</v>
      </c>
      <c r="K37" s="107"/>
      <c r="L37" s="87" t="s">
        <v>125</v>
      </c>
    </row>
    <row r="38" spans="1:12" ht="21" x14ac:dyDescent="0.2">
      <c r="A38" s="90" t="str">
        <f t="shared" si="0"/>
        <v>28844090602840001-2</v>
      </c>
      <c r="B38" s="102" t="s">
        <v>29</v>
      </c>
      <c r="C38" s="102" t="s">
        <v>138</v>
      </c>
      <c r="D38" s="102" t="s">
        <v>111</v>
      </c>
      <c r="E38" s="102" t="s">
        <v>139</v>
      </c>
      <c r="F38" s="102" t="s">
        <v>112</v>
      </c>
      <c r="G38" s="103">
        <v>5700.05</v>
      </c>
      <c r="H38" s="103">
        <v>5108.26</v>
      </c>
      <c r="I38" s="103">
        <v>0</v>
      </c>
      <c r="J38" s="103">
        <v>591.79</v>
      </c>
      <c r="K38" s="104"/>
      <c r="L38" s="87" t="s">
        <v>122</v>
      </c>
    </row>
    <row r="39" spans="1:12" ht="21" x14ac:dyDescent="0.2">
      <c r="A39" s="90" t="str">
        <f t="shared" si="0"/>
        <v>28846090100220001-3</v>
      </c>
      <c r="B39" s="105" t="s">
        <v>54</v>
      </c>
      <c r="C39" s="105" t="s">
        <v>140</v>
      </c>
      <c r="D39" s="105" t="s">
        <v>105</v>
      </c>
      <c r="E39" s="105" t="s">
        <v>9</v>
      </c>
      <c r="F39" s="105" t="s">
        <v>74</v>
      </c>
      <c r="G39" s="106">
        <v>92489.56</v>
      </c>
      <c r="H39" s="106">
        <v>92089.56</v>
      </c>
      <c r="I39" s="106">
        <v>0</v>
      </c>
      <c r="J39" s="106">
        <v>400</v>
      </c>
      <c r="K39" s="107"/>
      <c r="L39" s="87" t="s">
        <v>121</v>
      </c>
    </row>
    <row r="40" spans="1:12" ht="21" x14ac:dyDescent="0.2">
      <c r="A40" s="90" t="str">
        <f t="shared" si="0"/>
        <v>28846090100220001-1</v>
      </c>
      <c r="B40" s="102" t="s">
        <v>54</v>
      </c>
      <c r="C40" s="102" t="s">
        <v>140</v>
      </c>
      <c r="D40" s="102" t="s">
        <v>105</v>
      </c>
      <c r="E40" s="102" t="s">
        <v>16</v>
      </c>
      <c r="F40" s="102" t="s">
        <v>78</v>
      </c>
      <c r="G40" s="103">
        <v>1733670.49</v>
      </c>
      <c r="H40" s="103">
        <v>1705946.58</v>
      </c>
      <c r="I40" s="103">
        <v>0</v>
      </c>
      <c r="J40" s="103">
        <v>27723.91</v>
      </c>
      <c r="K40" s="104"/>
      <c r="L40" s="87" t="s">
        <v>121</v>
      </c>
    </row>
    <row r="41" spans="1:12" ht="21" customHeight="1" x14ac:dyDescent="0.2">
      <c r="A41" s="90" t="str">
        <f t="shared" si="0"/>
        <v>28846091000OL0002-3</v>
      </c>
      <c r="B41" s="105" t="s">
        <v>106</v>
      </c>
      <c r="C41" s="105" t="s">
        <v>107</v>
      </c>
      <c r="D41" s="105" t="s">
        <v>108</v>
      </c>
      <c r="E41" s="105" t="s">
        <v>9</v>
      </c>
      <c r="F41" s="105" t="s">
        <v>74</v>
      </c>
      <c r="G41" s="106">
        <v>59000</v>
      </c>
      <c r="H41" s="106">
        <v>42036.22</v>
      </c>
      <c r="I41" s="106">
        <v>16963.78</v>
      </c>
      <c r="J41" s="106">
        <v>0</v>
      </c>
      <c r="K41" s="107"/>
      <c r="L41" s="87" t="s">
        <v>121</v>
      </c>
    </row>
    <row r="42" spans="1:12" x14ac:dyDescent="0.2">
      <c r="B42" s="185" t="s">
        <v>56</v>
      </c>
      <c r="C42" s="201" t="s">
        <v>109</v>
      </c>
      <c r="D42" s="202"/>
      <c r="E42" s="201" t="s">
        <v>109</v>
      </c>
      <c r="F42" s="202"/>
      <c r="G42" s="108">
        <v>375341374.29000002</v>
      </c>
      <c r="H42" s="108">
        <v>316598872.14999998</v>
      </c>
      <c r="I42" s="108">
        <v>19089737.289999999</v>
      </c>
      <c r="J42" s="108">
        <v>37815498.490000002</v>
      </c>
      <c r="K42" s="109">
        <v>2681139.66</v>
      </c>
    </row>
    <row r="44" spans="1:12" x14ac:dyDescent="0.2">
      <c r="G44" s="110"/>
      <c r="H44" s="110"/>
      <c r="I44" s="110"/>
      <c r="J44" s="110"/>
      <c r="K44" s="110"/>
    </row>
  </sheetData>
  <autoFilter ref="L1:L42"/>
  <mergeCells count="10">
    <mergeCell ref="C42:D42"/>
    <mergeCell ref="E42:F42"/>
    <mergeCell ref="A6:A7"/>
    <mergeCell ref="A1:K1"/>
    <mergeCell ref="A3:K3"/>
    <mergeCell ref="A4:K4"/>
    <mergeCell ref="B6:B7"/>
    <mergeCell ref="C6:D7"/>
    <mergeCell ref="E6:F6"/>
    <mergeCell ref="E7:F7"/>
  </mergeCells>
  <pageMargins left="0" right="0" top="0" bottom="0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pane ySplit="5" topLeftCell="A48" activePane="bottomLeft" state="frozen"/>
      <selection pane="bottomLeft" activeCell="F24" sqref="F24"/>
    </sheetView>
  </sheetViews>
  <sheetFormatPr defaultRowHeight="15" x14ac:dyDescent="0.25"/>
  <cols>
    <col min="1" max="1" width="9.140625" style="139"/>
    <col min="2" max="2" width="14.28515625" style="141" customWidth="1"/>
    <col min="3" max="3" width="7.85546875" customWidth="1"/>
    <col min="4" max="4" width="24.85546875" bestFit="1" customWidth="1"/>
    <col min="5" max="7" width="20.28515625" customWidth="1"/>
  </cols>
  <sheetData>
    <row r="1" spans="1:7" ht="22.5" x14ac:dyDescent="0.25">
      <c r="B1" s="140" t="s">
        <v>186</v>
      </c>
    </row>
    <row r="3" spans="1:7" x14ac:dyDescent="0.25">
      <c r="B3" s="208" t="s">
        <v>187</v>
      </c>
      <c r="C3" s="209" t="s">
        <v>64</v>
      </c>
      <c r="D3" s="209"/>
      <c r="E3" s="133" t="s">
        <v>188</v>
      </c>
      <c r="F3" s="133" t="s">
        <v>189</v>
      </c>
      <c r="G3" s="134" t="s">
        <v>190</v>
      </c>
    </row>
    <row r="4" spans="1:7" ht="23.25" x14ac:dyDescent="0.25">
      <c r="B4" s="208"/>
      <c r="C4" s="209"/>
      <c r="D4" s="209"/>
      <c r="E4" s="135" t="s">
        <v>191</v>
      </c>
      <c r="F4" s="135" t="s">
        <v>192</v>
      </c>
      <c r="G4" s="136" t="s">
        <v>193</v>
      </c>
    </row>
    <row r="5" spans="1:7" ht="23.25" x14ac:dyDescent="0.25">
      <c r="B5" s="208"/>
      <c r="C5" s="210" t="s">
        <v>69</v>
      </c>
      <c r="D5" s="210"/>
      <c r="E5" s="135" t="s">
        <v>194</v>
      </c>
      <c r="F5" s="135" t="s">
        <v>194</v>
      </c>
      <c r="G5" s="136" t="s">
        <v>194</v>
      </c>
    </row>
    <row r="6" spans="1:7" x14ac:dyDescent="0.25">
      <c r="A6" s="139" t="str">
        <f>+CONCATENATE(B6,-C6)</f>
        <v>93039-2</v>
      </c>
      <c r="B6" s="186">
        <v>93039</v>
      </c>
      <c r="C6" s="138">
        <v>2</v>
      </c>
      <c r="D6" s="137" t="s">
        <v>112</v>
      </c>
      <c r="E6" s="124">
        <v>6676.42</v>
      </c>
      <c r="F6" s="124">
        <v>6676.42</v>
      </c>
      <c r="G6" s="125">
        <v>6676.42</v>
      </c>
    </row>
    <row r="7" spans="1:7" x14ac:dyDescent="0.25">
      <c r="A7" s="139" t="str">
        <f t="shared" ref="A7:A58" si="0">+CONCATENATE(B7,-C7)</f>
        <v>93040-1</v>
      </c>
      <c r="B7" s="186">
        <v>93040</v>
      </c>
      <c r="C7" s="138">
        <v>1</v>
      </c>
      <c r="D7" s="137" t="s">
        <v>78</v>
      </c>
      <c r="E7" s="124">
        <v>266887896.31999999</v>
      </c>
      <c r="F7" s="124">
        <v>254045940.91999999</v>
      </c>
      <c r="G7" s="125">
        <v>224661997.69</v>
      </c>
    </row>
    <row r="8" spans="1:7" x14ac:dyDescent="0.25">
      <c r="A8" s="139" t="str">
        <f t="shared" si="0"/>
        <v>93045-3</v>
      </c>
      <c r="B8" s="186">
        <v>93045</v>
      </c>
      <c r="C8" s="138">
        <v>3</v>
      </c>
      <c r="D8" s="137" t="s">
        <v>74</v>
      </c>
      <c r="E8" s="124">
        <v>48991.79</v>
      </c>
      <c r="F8" s="124">
        <v>48991.79</v>
      </c>
      <c r="G8" s="125">
        <v>48991.79</v>
      </c>
    </row>
    <row r="9" spans="1:7" x14ac:dyDescent="0.25">
      <c r="A9" s="139" t="str">
        <f t="shared" si="0"/>
        <v>93045-1</v>
      </c>
      <c r="B9" s="186">
        <v>93045</v>
      </c>
      <c r="C9" s="138">
        <v>1</v>
      </c>
      <c r="D9" s="137" t="s">
        <v>78</v>
      </c>
      <c r="E9" s="124">
        <v>486014.26</v>
      </c>
      <c r="F9" s="124">
        <v>486014.26</v>
      </c>
      <c r="G9" s="125">
        <v>486014.26</v>
      </c>
    </row>
    <row r="10" spans="1:7" x14ac:dyDescent="0.25">
      <c r="A10" s="139" t="str">
        <f t="shared" si="0"/>
        <v>93047-3</v>
      </c>
      <c r="B10" s="186">
        <v>93047</v>
      </c>
      <c r="C10" s="138">
        <v>3</v>
      </c>
      <c r="D10" s="137" t="s">
        <v>74</v>
      </c>
      <c r="E10" s="124">
        <v>19637387.510000002</v>
      </c>
      <c r="F10" s="124">
        <v>16180678.779999999</v>
      </c>
      <c r="G10" s="125">
        <v>15830727.289999999</v>
      </c>
    </row>
    <row r="11" spans="1:7" x14ac:dyDescent="0.25">
      <c r="A11" s="139" t="str">
        <f t="shared" si="0"/>
        <v>93048-3</v>
      </c>
      <c r="B11" s="186">
        <v>93048</v>
      </c>
      <c r="C11" s="138">
        <v>3</v>
      </c>
      <c r="D11" s="137" t="s">
        <v>74</v>
      </c>
      <c r="E11" s="124">
        <v>3133.91</v>
      </c>
      <c r="F11" s="124">
        <v>3133.91</v>
      </c>
      <c r="G11" s="125">
        <v>3133.91</v>
      </c>
    </row>
    <row r="12" spans="1:7" x14ac:dyDescent="0.25">
      <c r="A12" s="139" t="str">
        <f t="shared" si="0"/>
        <v>93048-1</v>
      </c>
      <c r="B12" s="186">
        <v>93048</v>
      </c>
      <c r="C12" s="138">
        <v>1</v>
      </c>
      <c r="D12" s="137" t="s">
        <v>78</v>
      </c>
      <c r="E12" s="124">
        <v>227149</v>
      </c>
      <c r="F12" s="124">
        <v>227149</v>
      </c>
      <c r="G12" s="125">
        <v>227149</v>
      </c>
    </row>
    <row r="13" spans="1:7" x14ac:dyDescent="0.25">
      <c r="A13" s="139" t="str">
        <f t="shared" si="0"/>
        <v>93049-3</v>
      </c>
      <c r="B13" s="186">
        <v>93049</v>
      </c>
      <c r="C13" s="138">
        <v>3</v>
      </c>
      <c r="D13" s="137" t="s">
        <v>74</v>
      </c>
      <c r="E13" s="124">
        <v>738468.54</v>
      </c>
      <c r="F13" s="124">
        <v>666505.06999999995</v>
      </c>
      <c r="G13" s="125">
        <v>636415.63</v>
      </c>
    </row>
    <row r="14" spans="1:7" x14ac:dyDescent="0.25">
      <c r="A14" s="139" t="str">
        <f t="shared" si="0"/>
        <v>93050-4</v>
      </c>
      <c r="B14" s="186">
        <v>93050</v>
      </c>
      <c r="C14" s="138">
        <v>4</v>
      </c>
      <c r="D14" s="137" t="s">
        <v>13</v>
      </c>
      <c r="E14" s="124">
        <v>224180.04</v>
      </c>
      <c r="F14" s="124">
        <v>217828.67</v>
      </c>
      <c r="G14" s="125">
        <v>195688.42</v>
      </c>
    </row>
    <row r="15" spans="1:7" x14ac:dyDescent="0.25">
      <c r="A15" s="139" t="str">
        <f t="shared" si="0"/>
        <v>93050-3</v>
      </c>
      <c r="B15" s="186">
        <v>93050</v>
      </c>
      <c r="C15" s="138">
        <v>3</v>
      </c>
      <c r="D15" s="137" t="s">
        <v>74</v>
      </c>
      <c r="E15" s="124">
        <v>23286838.170000002</v>
      </c>
      <c r="F15" s="124">
        <v>21522616.370000001</v>
      </c>
      <c r="G15" s="125">
        <v>21051627.120000001</v>
      </c>
    </row>
    <row r="16" spans="1:7" x14ac:dyDescent="0.25">
      <c r="A16" s="139" t="str">
        <f t="shared" si="0"/>
        <v>93051-4</v>
      </c>
      <c r="B16" s="186">
        <v>93051</v>
      </c>
      <c r="C16" s="138">
        <v>4</v>
      </c>
      <c r="D16" s="137" t="s">
        <v>13</v>
      </c>
      <c r="E16" s="124">
        <v>190180.88</v>
      </c>
      <c r="F16" s="124">
        <v>34866.68</v>
      </c>
      <c r="G16" s="125">
        <v>34866.68</v>
      </c>
    </row>
    <row r="17" spans="1:7" x14ac:dyDescent="0.25">
      <c r="A17" s="139" t="str">
        <f t="shared" si="0"/>
        <v>93051-3</v>
      </c>
      <c r="B17" s="186">
        <v>93051</v>
      </c>
      <c r="C17" s="138">
        <v>3</v>
      </c>
      <c r="D17" s="137" t="s">
        <v>74</v>
      </c>
      <c r="E17" s="124">
        <v>5864857.6900000004</v>
      </c>
      <c r="F17" s="124">
        <v>5596072.1600000001</v>
      </c>
      <c r="G17" s="125">
        <v>5480095.7400000002</v>
      </c>
    </row>
    <row r="18" spans="1:7" x14ac:dyDescent="0.25">
      <c r="A18" s="139" t="str">
        <f t="shared" si="0"/>
        <v>93052-4</v>
      </c>
      <c r="B18" s="186">
        <v>93052</v>
      </c>
      <c r="C18" s="138">
        <v>4</v>
      </c>
      <c r="D18" s="137" t="s">
        <v>13</v>
      </c>
      <c r="E18" s="124">
        <v>48643.8</v>
      </c>
      <c r="F18" s="124">
        <v>48643.8</v>
      </c>
      <c r="G18" s="125">
        <v>48643.8</v>
      </c>
    </row>
    <row r="19" spans="1:7" x14ac:dyDescent="0.25">
      <c r="A19" s="139" t="str">
        <f t="shared" si="0"/>
        <v>93052-3</v>
      </c>
      <c r="B19" s="186">
        <v>93052</v>
      </c>
      <c r="C19" s="138">
        <v>3</v>
      </c>
      <c r="D19" s="137" t="s">
        <v>74</v>
      </c>
      <c r="E19" s="124">
        <v>667676.34</v>
      </c>
      <c r="F19" s="124">
        <v>591766.35</v>
      </c>
      <c r="G19" s="125">
        <v>582639.26</v>
      </c>
    </row>
    <row r="20" spans="1:7" x14ac:dyDescent="0.25">
      <c r="A20" s="139" t="str">
        <f t="shared" si="0"/>
        <v>93053-3</v>
      </c>
      <c r="B20" s="186">
        <v>93053</v>
      </c>
      <c r="C20" s="138">
        <v>3</v>
      </c>
      <c r="D20" s="137" t="s">
        <v>74</v>
      </c>
      <c r="E20" s="124">
        <v>1096209.6499999999</v>
      </c>
      <c r="F20" s="124">
        <v>909809.52</v>
      </c>
      <c r="G20" s="125">
        <v>876423.67</v>
      </c>
    </row>
    <row r="21" spans="1:7" x14ac:dyDescent="0.25">
      <c r="A21" s="139" t="str">
        <f t="shared" si="0"/>
        <v>93055-4</v>
      </c>
      <c r="B21" s="186">
        <v>93055</v>
      </c>
      <c r="C21" s="138">
        <v>4</v>
      </c>
      <c r="D21" s="137" t="s">
        <v>13</v>
      </c>
      <c r="E21" s="124">
        <v>363063.48</v>
      </c>
      <c r="F21" s="124">
        <v>69303.48</v>
      </c>
      <c r="G21" s="125">
        <v>69303.48</v>
      </c>
    </row>
    <row r="22" spans="1:7" x14ac:dyDescent="0.25">
      <c r="A22" s="139" t="str">
        <f t="shared" si="0"/>
        <v>93055-3</v>
      </c>
      <c r="B22" s="186">
        <v>93055</v>
      </c>
      <c r="C22" s="138">
        <v>3</v>
      </c>
      <c r="D22" s="137" t="s">
        <v>74</v>
      </c>
      <c r="E22" s="124">
        <v>2631315.04</v>
      </c>
      <c r="F22" s="124">
        <v>1991110.4</v>
      </c>
      <c r="G22" s="125">
        <v>1931986.42</v>
      </c>
    </row>
    <row r="23" spans="1:7" x14ac:dyDescent="0.25">
      <c r="A23" s="139" t="str">
        <f t="shared" si="0"/>
        <v>93057-4</v>
      </c>
      <c r="B23" s="186">
        <v>93057</v>
      </c>
      <c r="C23" s="138">
        <v>4</v>
      </c>
      <c r="D23" s="137" t="s">
        <v>13</v>
      </c>
      <c r="E23" s="124">
        <v>151965</v>
      </c>
      <c r="F23" s="124"/>
      <c r="G23" s="125"/>
    </row>
    <row r="24" spans="1:7" x14ac:dyDescent="0.25">
      <c r="A24" s="139" t="str">
        <f t="shared" si="0"/>
        <v>93057-3</v>
      </c>
      <c r="B24" s="186">
        <v>93057</v>
      </c>
      <c r="C24" s="138">
        <v>3</v>
      </c>
      <c r="D24" s="137" t="s">
        <v>74</v>
      </c>
      <c r="E24" s="124">
        <v>771368.64</v>
      </c>
      <c r="F24" s="124">
        <v>766243.13</v>
      </c>
      <c r="G24" s="125">
        <v>743846.8</v>
      </c>
    </row>
    <row r="25" spans="1:7" x14ac:dyDescent="0.25">
      <c r="A25" s="139" t="str">
        <f t="shared" si="0"/>
        <v>93062-3</v>
      </c>
      <c r="B25" s="186">
        <v>93062</v>
      </c>
      <c r="C25" s="138">
        <v>3</v>
      </c>
      <c r="D25" s="137" t="s">
        <v>74</v>
      </c>
      <c r="E25" s="124">
        <v>198.24</v>
      </c>
      <c r="F25" s="124">
        <v>198.24</v>
      </c>
      <c r="G25" s="125">
        <v>198.24</v>
      </c>
    </row>
    <row r="26" spans="1:7" x14ac:dyDescent="0.25">
      <c r="A26" s="139" t="str">
        <f t="shared" si="0"/>
        <v>93064-3</v>
      </c>
      <c r="B26" s="186">
        <v>93064</v>
      </c>
      <c r="C26" s="138">
        <v>3</v>
      </c>
      <c r="D26" s="137" t="s">
        <v>74</v>
      </c>
      <c r="E26" s="124">
        <v>153016.32000000001</v>
      </c>
      <c r="F26" s="124">
        <v>102076.96</v>
      </c>
      <c r="G26" s="125">
        <v>102076.96</v>
      </c>
    </row>
    <row r="27" spans="1:7" x14ac:dyDescent="0.25">
      <c r="A27" s="139" t="str">
        <f t="shared" si="0"/>
        <v>93066-3</v>
      </c>
      <c r="B27" s="186">
        <v>93066</v>
      </c>
      <c r="C27" s="138">
        <v>3</v>
      </c>
      <c r="D27" s="137" t="s">
        <v>74</v>
      </c>
      <c r="E27" s="124">
        <v>225870.41</v>
      </c>
      <c r="F27" s="124">
        <v>123341.58</v>
      </c>
      <c r="G27" s="125">
        <v>88603.14</v>
      </c>
    </row>
    <row r="28" spans="1:7" x14ac:dyDescent="0.25">
      <c r="A28" s="139" t="str">
        <f t="shared" si="0"/>
        <v>93070-4</v>
      </c>
      <c r="B28" s="186">
        <v>93070</v>
      </c>
      <c r="C28" s="138">
        <v>4</v>
      </c>
      <c r="D28" s="137" t="s">
        <v>13</v>
      </c>
      <c r="E28" s="124">
        <v>389402.31</v>
      </c>
      <c r="F28" s="124">
        <v>149823.71</v>
      </c>
      <c r="G28" s="125">
        <v>46491.51</v>
      </c>
    </row>
    <row r="29" spans="1:7" x14ac:dyDescent="0.25">
      <c r="A29" s="139" t="str">
        <f t="shared" si="0"/>
        <v>93070-3</v>
      </c>
      <c r="B29" s="186">
        <v>93070</v>
      </c>
      <c r="C29" s="138">
        <v>3</v>
      </c>
      <c r="D29" s="137" t="s">
        <v>74</v>
      </c>
      <c r="E29" s="124">
        <v>2994748.56</v>
      </c>
      <c r="F29" s="124">
        <v>1755042.21</v>
      </c>
      <c r="G29" s="125">
        <v>1712719.99</v>
      </c>
    </row>
    <row r="30" spans="1:7" x14ac:dyDescent="0.25">
      <c r="A30" s="139" t="str">
        <f t="shared" si="0"/>
        <v>93071-4</v>
      </c>
      <c r="B30" s="186">
        <v>93071</v>
      </c>
      <c r="C30" s="138">
        <v>4</v>
      </c>
      <c r="D30" s="137" t="s">
        <v>13</v>
      </c>
      <c r="E30" s="124">
        <v>237061.3</v>
      </c>
      <c r="F30" s="124">
        <v>228881.3</v>
      </c>
      <c r="G30" s="125">
        <v>228881.3</v>
      </c>
    </row>
    <row r="31" spans="1:7" x14ac:dyDescent="0.25">
      <c r="A31" s="139" t="str">
        <f t="shared" si="0"/>
        <v>93071-3</v>
      </c>
      <c r="B31" s="186">
        <v>93071</v>
      </c>
      <c r="C31" s="138">
        <v>3</v>
      </c>
      <c r="D31" s="137" t="s">
        <v>74</v>
      </c>
      <c r="E31" s="124">
        <v>1512382.31</v>
      </c>
      <c r="F31" s="124">
        <v>1390895.39</v>
      </c>
      <c r="G31" s="125">
        <v>1343211.45</v>
      </c>
    </row>
    <row r="32" spans="1:7" x14ac:dyDescent="0.25">
      <c r="A32" s="139" t="str">
        <f t="shared" si="0"/>
        <v>93072-4</v>
      </c>
      <c r="B32" s="186">
        <v>93072</v>
      </c>
      <c r="C32" s="138">
        <v>4</v>
      </c>
      <c r="D32" s="137" t="s">
        <v>13</v>
      </c>
      <c r="E32" s="124">
        <v>1850092</v>
      </c>
      <c r="F32" s="124">
        <v>834117</v>
      </c>
      <c r="G32" s="125">
        <v>789043.92</v>
      </c>
    </row>
    <row r="33" spans="1:7" x14ac:dyDescent="0.25">
      <c r="A33" s="139" t="str">
        <f t="shared" si="0"/>
        <v>93072-3</v>
      </c>
      <c r="B33" s="186">
        <v>93072</v>
      </c>
      <c r="C33" s="138">
        <v>3</v>
      </c>
      <c r="D33" s="137" t="s">
        <v>74</v>
      </c>
      <c r="E33" s="124">
        <v>375064.23</v>
      </c>
      <c r="F33" s="124">
        <v>336154.02</v>
      </c>
      <c r="G33" s="125">
        <v>332357.86</v>
      </c>
    </row>
    <row r="34" spans="1:7" x14ac:dyDescent="0.25">
      <c r="A34" s="139" t="str">
        <f t="shared" si="0"/>
        <v>93073-4</v>
      </c>
      <c r="B34" s="186">
        <v>93073</v>
      </c>
      <c r="C34" s="138">
        <v>4</v>
      </c>
      <c r="D34" s="137" t="s">
        <v>13</v>
      </c>
      <c r="E34" s="124">
        <v>42089</v>
      </c>
      <c r="F34" s="124">
        <v>22449</v>
      </c>
      <c r="G34" s="125">
        <v>2199</v>
      </c>
    </row>
    <row r="35" spans="1:7" x14ac:dyDescent="0.25">
      <c r="A35" s="139" t="str">
        <f t="shared" si="0"/>
        <v>93073-3</v>
      </c>
      <c r="B35" s="186">
        <v>93073</v>
      </c>
      <c r="C35" s="138">
        <v>3</v>
      </c>
      <c r="D35" s="137" t="s">
        <v>74</v>
      </c>
      <c r="E35" s="124">
        <v>308008.90999999997</v>
      </c>
      <c r="F35" s="124">
        <v>237829.09</v>
      </c>
      <c r="G35" s="125">
        <v>232847.17</v>
      </c>
    </row>
    <row r="36" spans="1:7" x14ac:dyDescent="0.25">
      <c r="A36" s="139" t="str">
        <f t="shared" si="0"/>
        <v>93074-4</v>
      </c>
      <c r="B36" s="186">
        <v>93074</v>
      </c>
      <c r="C36" s="138">
        <v>4</v>
      </c>
      <c r="D36" s="137" t="s">
        <v>13</v>
      </c>
      <c r="E36" s="124">
        <v>702436.19</v>
      </c>
      <c r="F36" s="124">
        <v>630323.21</v>
      </c>
      <c r="G36" s="125">
        <v>36573.21</v>
      </c>
    </row>
    <row r="37" spans="1:7" x14ac:dyDescent="0.25">
      <c r="A37" s="139" t="str">
        <f t="shared" si="0"/>
        <v>93074-3</v>
      </c>
      <c r="B37" s="186">
        <v>93074</v>
      </c>
      <c r="C37" s="138">
        <v>3</v>
      </c>
      <c r="D37" s="137" t="s">
        <v>74</v>
      </c>
      <c r="E37" s="124">
        <v>3104925.75</v>
      </c>
      <c r="F37" s="124">
        <v>2561506.66</v>
      </c>
      <c r="G37" s="125">
        <v>2455591.77</v>
      </c>
    </row>
    <row r="38" spans="1:7" x14ac:dyDescent="0.25">
      <c r="A38" s="139" t="str">
        <f t="shared" si="0"/>
        <v>93075-4</v>
      </c>
      <c r="B38" s="186">
        <v>93075</v>
      </c>
      <c r="C38" s="138">
        <v>4</v>
      </c>
      <c r="D38" s="137" t="s">
        <v>13</v>
      </c>
      <c r="E38" s="124">
        <v>672265.06</v>
      </c>
      <c r="F38" s="124">
        <v>0.06</v>
      </c>
      <c r="G38" s="125">
        <v>0.06</v>
      </c>
    </row>
    <row r="39" spans="1:7" x14ac:dyDescent="0.25">
      <c r="A39" s="139" t="str">
        <f t="shared" si="0"/>
        <v>93075-3</v>
      </c>
      <c r="B39" s="186">
        <v>93075</v>
      </c>
      <c r="C39" s="138">
        <v>3</v>
      </c>
      <c r="D39" s="137" t="s">
        <v>74</v>
      </c>
      <c r="E39" s="124">
        <v>691815.79</v>
      </c>
      <c r="F39" s="124">
        <v>611907.80000000005</v>
      </c>
      <c r="G39" s="125">
        <v>583034.68000000005</v>
      </c>
    </row>
    <row r="40" spans="1:7" x14ac:dyDescent="0.25">
      <c r="A40" s="139" t="str">
        <f t="shared" si="0"/>
        <v>110266-4</v>
      </c>
      <c r="B40" s="186">
        <v>110266</v>
      </c>
      <c r="C40" s="138">
        <v>4</v>
      </c>
      <c r="D40" s="137" t="s">
        <v>13</v>
      </c>
      <c r="E40" s="124">
        <v>60910.400000000001</v>
      </c>
      <c r="F40" s="124">
        <v>60910.400000000001</v>
      </c>
      <c r="G40" s="125">
        <v>60910.400000000001</v>
      </c>
    </row>
    <row r="41" spans="1:7" x14ac:dyDescent="0.25">
      <c r="A41" s="139" t="str">
        <f t="shared" si="0"/>
        <v>110266-3</v>
      </c>
      <c r="B41" s="186">
        <v>110266</v>
      </c>
      <c r="C41" s="138">
        <v>3</v>
      </c>
      <c r="D41" s="137" t="s">
        <v>74</v>
      </c>
      <c r="E41" s="124">
        <v>383824.04</v>
      </c>
      <c r="F41" s="124">
        <v>291592.98</v>
      </c>
      <c r="G41" s="125">
        <v>274656.5</v>
      </c>
    </row>
    <row r="42" spans="1:7" x14ac:dyDescent="0.25">
      <c r="A42" s="139" t="str">
        <f t="shared" si="0"/>
        <v>110267-4</v>
      </c>
      <c r="B42" s="186">
        <v>110267</v>
      </c>
      <c r="C42" s="138">
        <v>4</v>
      </c>
      <c r="D42" s="137" t="s">
        <v>13</v>
      </c>
      <c r="E42" s="124">
        <v>394508.02</v>
      </c>
      <c r="F42" s="124">
        <v>222425</v>
      </c>
      <c r="G42" s="125">
        <v>222425</v>
      </c>
    </row>
    <row r="43" spans="1:7" x14ac:dyDescent="0.25">
      <c r="A43" s="139" t="str">
        <f t="shared" si="0"/>
        <v>110267-3</v>
      </c>
      <c r="B43" s="186">
        <v>110267</v>
      </c>
      <c r="C43" s="138">
        <v>3</v>
      </c>
      <c r="D43" s="137" t="s">
        <v>74</v>
      </c>
      <c r="E43" s="124">
        <v>2293062.92</v>
      </c>
      <c r="F43" s="124">
        <v>2141224.38</v>
      </c>
      <c r="G43" s="125">
        <v>2067655.76</v>
      </c>
    </row>
    <row r="44" spans="1:7" x14ac:dyDescent="0.25">
      <c r="A44" s="139" t="str">
        <f t="shared" si="0"/>
        <v>110268-4</v>
      </c>
      <c r="B44" s="186">
        <v>110268</v>
      </c>
      <c r="C44" s="138">
        <v>4</v>
      </c>
      <c r="D44" s="137" t="s">
        <v>13</v>
      </c>
      <c r="E44" s="124">
        <v>95308.89</v>
      </c>
      <c r="F44" s="124">
        <v>62749.69</v>
      </c>
      <c r="G44" s="125">
        <v>62749.69</v>
      </c>
    </row>
    <row r="45" spans="1:7" x14ac:dyDescent="0.25">
      <c r="A45" s="139" t="str">
        <f t="shared" si="0"/>
        <v>110268-3</v>
      </c>
      <c r="B45" s="186">
        <v>110268</v>
      </c>
      <c r="C45" s="138">
        <v>3</v>
      </c>
      <c r="D45" s="137" t="s">
        <v>74</v>
      </c>
      <c r="E45" s="124">
        <v>3189831.94</v>
      </c>
      <c r="F45" s="124">
        <v>2787288</v>
      </c>
      <c r="G45" s="125">
        <v>2716137.9</v>
      </c>
    </row>
    <row r="46" spans="1:7" x14ac:dyDescent="0.25">
      <c r="A46" s="139" t="str">
        <f t="shared" si="0"/>
        <v>117210-3</v>
      </c>
      <c r="B46" s="186">
        <v>117210</v>
      </c>
      <c r="C46" s="138">
        <v>3</v>
      </c>
      <c r="D46" s="137" t="s">
        <v>74</v>
      </c>
      <c r="E46" s="124">
        <v>2740.87</v>
      </c>
      <c r="F46" s="124">
        <v>2740.87</v>
      </c>
      <c r="G46" s="125">
        <v>2740.87</v>
      </c>
    </row>
    <row r="47" spans="1:7" x14ac:dyDescent="0.25">
      <c r="A47" s="139" t="str">
        <f t="shared" si="0"/>
        <v>128801-4</v>
      </c>
      <c r="B47" s="186">
        <v>128801</v>
      </c>
      <c r="C47" s="138">
        <v>4</v>
      </c>
      <c r="D47" s="137" t="s">
        <v>13</v>
      </c>
      <c r="E47" s="124">
        <v>100991.29</v>
      </c>
      <c r="F47" s="124">
        <v>991.29</v>
      </c>
      <c r="G47" s="125">
        <v>991.29</v>
      </c>
    </row>
    <row r="48" spans="1:7" x14ac:dyDescent="0.25">
      <c r="A48" s="139" t="str">
        <f t="shared" si="0"/>
        <v>128801-3</v>
      </c>
      <c r="B48" s="186">
        <v>128801</v>
      </c>
      <c r="C48" s="138">
        <v>3</v>
      </c>
      <c r="D48" s="137" t="s">
        <v>74</v>
      </c>
      <c r="E48" s="124">
        <v>248055.39</v>
      </c>
      <c r="F48" s="124">
        <v>209720.5</v>
      </c>
      <c r="G48" s="125">
        <v>206627.15</v>
      </c>
    </row>
    <row r="49" spans="1:7" x14ac:dyDescent="0.25">
      <c r="A49" s="139" t="str">
        <f t="shared" si="0"/>
        <v>128803-3</v>
      </c>
      <c r="B49" s="186">
        <v>128803</v>
      </c>
      <c r="C49" s="138">
        <v>3</v>
      </c>
      <c r="D49" s="137" t="s">
        <v>74</v>
      </c>
      <c r="E49" s="124">
        <v>18806</v>
      </c>
      <c r="F49" s="124">
        <v>18806</v>
      </c>
      <c r="G49" s="125">
        <v>18806</v>
      </c>
    </row>
    <row r="50" spans="1:7" x14ac:dyDescent="0.25">
      <c r="A50" s="139" t="str">
        <f t="shared" si="0"/>
        <v>128805-3</v>
      </c>
      <c r="B50" s="186">
        <v>128805</v>
      </c>
      <c r="C50" s="138">
        <v>3</v>
      </c>
      <c r="D50" s="137" t="s">
        <v>74</v>
      </c>
      <c r="E50" s="124">
        <v>15000</v>
      </c>
      <c r="F50" s="124">
        <v>15000</v>
      </c>
      <c r="G50" s="125">
        <v>15000</v>
      </c>
    </row>
    <row r="51" spans="1:7" x14ac:dyDescent="0.25">
      <c r="A51" s="139" t="str">
        <f t="shared" si="0"/>
        <v>128807-3</v>
      </c>
      <c r="B51" s="186">
        <v>128807</v>
      </c>
      <c r="C51" s="138">
        <v>3</v>
      </c>
      <c r="D51" s="137" t="s">
        <v>74</v>
      </c>
      <c r="E51" s="124">
        <v>10000</v>
      </c>
      <c r="F51" s="124">
        <v>10000</v>
      </c>
      <c r="G51" s="125">
        <v>10000</v>
      </c>
    </row>
    <row r="52" spans="1:7" x14ac:dyDescent="0.25">
      <c r="A52" s="139" t="str">
        <f t="shared" si="0"/>
        <v>128809-3</v>
      </c>
      <c r="B52" s="186">
        <v>128809</v>
      </c>
      <c r="C52" s="138">
        <v>3</v>
      </c>
      <c r="D52" s="137" t="s">
        <v>74</v>
      </c>
      <c r="E52" s="124">
        <v>13500</v>
      </c>
      <c r="F52" s="124">
        <v>13500</v>
      </c>
      <c r="G52" s="125">
        <v>13500</v>
      </c>
    </row>
    <row r="53" spans="1:7" x14ac:dyDescent="0.25">
      <c r="A53" s="139" t="str">
        <f t="shared" si="0"/>
        <v>128810-3</v>
      </c>
      <c r="B53" s="186">
        <v>128810</v>
      </c>
      <c r="C53" s="138">
        <v>3</v>
      </c>
      <c r="D53" s="137" t="s">
        <v>74</v>
      </c>
      <c r="E53" s="124">
        <v>6500</v>
      </c>
      <c r="F53" s="124">
        <v>1975.56</v>
      </c>
      <c r="G53" s="125">
        <v>1799.5</v>
      </c>
    </row>
    <row r="54" spans="1:7" x14ac:dyDescent="0.25">
      <c r="A54" s="139" t="str">
        <f t="shared" si="0"/>
        <v>128811-3</v>
      </c>
      <c r="B54" s="186">
        <v>128811</v>
      </c>
      <c r="C54" s="138">
        <v>3</v>
      </c>
      <c r="D54" s="137" t="s">
        <v>74</v>
      </c>
      <c r="E54" s="124">
        <v>50000</v>
      </c>
      <c r="F54" s="124">
        <v>50000</v>
      </c>
      <c r="G54" s="125">
        <v>50000</v>
      </c>
    </row>
    <row r="55" spans="1:7" x14ac:dyDescent="0.25">
      <c r="A55" s="139" t="str">
        <f t="shared" si="0"/>
        <v>139604-3</v>
      </c>
      <c r="B55" s="186">
        <v>139604</v>
      </c>
      <c r="C55" s="138">
        <v>3</v>
      </c>
      <c r="D55" s="137" t="s">
        <v>74</v>
      </c>
      <c r="E55" s="124">
        <v>1405150.97</v>
      </c>
      <c r="F55" s="124">
        <v>1304464.67</v>
      </c>
      <c r="G55" s="125">
        <v>1285183.04</v>
      </c>
    </row>
    <row r="56" spans="1:7" x14ac:dyDescent="0.25">
      <c r="A56" s="139" t="str">
        <f t="shared" si="0"/>
        <v>139605-3</v>
      </c>
      <c r="B56" s="186">
        <v>139605</v>
      </c>
      <c r="C56" s="138">
        <v>3</v>
      </c>
      <c r="D56" s="137" t="s">
        <v>74</v>
      </c>
      <c r="E56" s="124">
        <v>193404.35</v>
      </c>
      <c r="F56" s="124">
        <v>193404.35</v>
      </c>
      <c r="G56" s="125">
        <v>193404.35</v>
      </c>
    </row>
    <row r="57" spans="1:7" x14ac:dyDescent="0.25">
      <c r="A57" s="139" t="str">
        <f t="shared" si="0"/>
        <v>139606-3</v>
      </c>
      <c r="B57" s="186">
        <v>139606</v>
      </c>
      <c r="C57" s="138">
        <v>3</v>
      </c>
      <c r="D57" s="137" t="s">
        <v>74</v>
      </c>
      <c r="E57" s="124">
        <v>183486.37</v>
      </c>
      <c r="F57" s="124">
        <v>175907.3</v>
      </c>
      <c r="G57" s="125">
        <v>175720</v>
      </c>
    </row>
    <row r="58" spans="1:7" x14ac:dyDescent="0.25">
      <c r="A58" s="139" t="str">
        <f t="shared" si="0"/>
        <v>139607-3</v>
      </c>
      <c r="B58" s="186">
        <v>139607</v>
      </c>
      <c r="C58" s="138">
        <v>3</v>
      </c>
      <c r="D58" s="137" t="s">
        <v>74</v>
      </c>
      <c r="E58" s="124">
        <v>11570709.300000001</v>
      </c>
      <c r="F58" s="124">
        <v>10290268.99</v>
      </c>
      <c r="G58" s="125">
        <v>10290258.359999999</v>
      </c>
    </row>
  </sheetData>
  <mergeCells count="3">
    <mergeCell ref="B3:B5"/>
    <mergeCell ref="C3:D4"/>
    <mergeCell ref="C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1"/>
  <sheetViews>
    <sheetView showGridLines="0" tabSelected="1" zoomScaleNormal="100" workbookViewId="0">
      <selection activeCell="M89" sqref="M89"/>
    </sheetView>
  </sheetViews>
  <sheetFormatPr defaultColWidth="13.140625" defaultRowHeight="10.5" outlineLevelCol="1" x14ac:dyDescent="0.15"/>
  <cols>
    <col min="1" max="1" width="2.28515625" style="42" customWidth="1"/>
    <col min="2" max="2" width="20.85546875" style="143" customWidth="1"/>
    <col min="3" max="3" width="18.5703125" style="143" customWidth="1" outlineLevel="1"/>
    <col min="4" max="4" width="40.7109375" style="48" customWidth="1"/>
    <col min="5" max="5" width="1.7109375" style="44" customWidth="1"/>
    <col min="6" max="6" width="14.7109375" style="44" customWidth="1"/>
    <col min="7" max="7" width="18.28515625" style="42" customWidth="1"/>
    <col min="8" max="8" width="20.7109375" style="42" customWidth="1"/>
    <col min="9" max="10" width="16.7109375" style="42" customWidth="1"/>
    <col min="11" max="11" width="13.140625" style="41"/>
    <col min="12" max="16384" width="13.140625" style="42"/>
  </cols>
  <sheetData>
    <row r="1" spans="1:14" customFormat="1" ht="15" x14ac:dyDescent="0.25">
      <c r="A1" s="62"/>
      <c r="B1" s="142"/>
      <c r="C1" s="142"/>
      <c r="D1" s="62"/>
      <c r="E1" s="62"/>
    </row>
    <row r="2" spans="1:14" customFormat="1" ht="15" x14ac:dyDescent="0.25">
      <c r="A2" s="62"/>
      <c r="B2" s="142"/>
      <c r="C2" s="142"/>
      <c r="D2" s="62"/>
      <c r="E2" s="62"/>
    </row>
    <row r="3" spans="1:14" customFormat="1" ht="15" x14ac:dyDescent="0.25">
      <c r="A3" s="62"/>
      <c r="B3" s="142"/>
      <c r="C3" s="142"/>
      <c r="D3" s="62"/>
      <c r="E3" s="62"/>
    </row>
    <row r="4" spans="1:14" ht="22.5" x14ac:dyDescent="0.15">
      <c r="D4" s="235" t="s">
        <v>0</v>
      </c>
      <c r="E4" s="235"/>
      <c r="F4" s="235"/>
      <c r="G4" s="235"/>
      <c r="H4" s="235"/>
    </row>
    <row r="5" spans="1:14" ht="27.75" customHeight="1" x14ac:dyDescent="0.15">
      <c r="A5" s="1"/>
      <c r="D5" s="46" t="s">
        <v>1</v>
      </c>
      <c r="E5" s="46"/>
      <c r="F5" s="46"/>
      <c r="G5" s="46"/>
      <c r="H5" s="46"/>
      <c r="J5" s="45"/>
    </row>
    <row r="6" spans="1:14" ht="10.5" customHeight="1" x14ac:dyDescent="0.15">
      <c r="A6" s="1"/>
      <c r="D6" s="46"/>
      <c r="E6" s="46"/>
      <c r="F6" s="46"/>
      <c r="G6" s="46"/>
      <c r="H6" s="46"/>
      <c r="J6" s="45" t="s">
        <v>197</v>
      </c>
    </row>
    <row r="7" spans="1:14" x14ac:dyDescent="0.15">
      <c r="I7" s="241" t="s">
        <v>153</v>
      </c>
      <c r="J7" s="241"/>
    </row>
    <row r="8" spans="1:14" ht="28.5" customHeight="1" x14ac:dyDescent="0.15">
      <c r="D8" s="42"/>
      <c r="E8" s="47" t="s">
        <v>151</v>
      </c>
      <c r="G8" s="236" t="s">
        <v>2</v>
      </c>
      <c r="H8" s="237"/>
      <c r="I8" s="237"/>
      <c r="J8" s="238"/>
    </row>
    <row r="9" spans="1:14" x14ac:dyDescent="0.15">
      <c r="D9" s="42"/>
      <c r="E9" s="45" t="s">
        <v>152</v>
      </c>
    </row>
    <row r="10" spans="1:14" s="49" customFormat="1" ht="20.25" customHeight="1" x14ac:dyDescent="0.15">
      <c r="B10" s="144"/>
      <c r="C10" s="144"/>
      <c r="D10" s="48"/>
      <c r="E10" s="48"/>
      <c r="F10" s="48"/>
      <c r="G10" s="2" t="s">
        <v>3</v>
      </c>
      <c r="H10" s="231" t="s">
        <v>4</v>
      </c>
      <c r="I10" s="231"/>
      <c r="J10" s="231"/>
      <c r="K10" s="50"/>
    </row>
    <row r="11" spans="1:14" s="51" customFormat="1" ht="24" customHeight="1" x14ac:dyDescent="0.15">
      <c r="B11" s="170" t="s">
        <v>145</v>
      </c>
      <c r="C11" s="145"/>
      <c r="D11" s="3"/>
      <c r="E11" s="119" t="s">
        <v>5</v>
      </c>
      <c r="F11" s="3"/>
      <c r="G11" s="187" t="s">
        <v>195</v>
      </c>
      <c r="H11" s="188" t="s">
        <v>181</v>
      </c>
      <c r="I11" s="188" t="s">
        <v>182</v>
      </c>
      <c r="J11" s="188" t="s">
        <v>183</v>
      </c>
      <c r="K11" s="52"/>
    </row>
    <row r="12" spans="1:14" s="49" customFormat="1" ht="20.100000000000001" customHeight="1" x14ac:dyDescent="0.15">
      <c r="A12" s="53"/>
      <c r="B12" s="171">
        <v>93050</v>
      </c>
      <c r="C12" s="146" t="str">
        <f>CONCATENATE(B12,"-",E12)</f>
        <v>93050-3</v>
      </c>
      <c r="D12" s="7" t="s">
        <v>8</v>
      </c>
      <c r="E12" s="73">
        <v>3</v>
      </c>
      <c r="F12" s="8" t="s">
        <v>10</v>
      </c>
      <c r="G12" s="191">
        <v>25129857.039999999</v>
      </c>
      <c r="H12" s="191">
        <v>25066721.84</v>
      </c>
      <c r="I12" s="191">
        <v>24075360.18</v>
      </c>
      <c r="J12" s="191">
        <v>23835177.84</v>
      </c>
      <c r="K12" s="65"/>
      <c r="L12" s="64"/>
      <c r="M12" s="64"/>
      <c r="N12" s="69"/>
    </row>
    <row r="13" spans="1:14" s="49" customFormat="1" ht="15.95" customHeight="1" x14ac:dyDescent="0.15">
      <c r="A13" s="53"/>
      <c r="B13" s="172" t="s">
        <v>11</v>
      </c>
      <c r="C13" s="147" t="str">
        <f>CONCATENATE(B12,"-",E13)</f>
        <v>93050-4</v>
      </c>
      <c r="D13" s="9" t="s">
        <v>11</v>
      </c>
      <c r="E13" s="74">
        <v>4</v>
      </c>
      <c r="F13" s="10" t="s">
        <v>13</v>
      </c>
      <c r="G13" s="191">
        <v>884470.28</v>
      </c>
      <c r="H13" s="191">
        <v>880926.87</v>
      </c>
      <c r="I13" s="191">
        <v>300277.17</v>
      </c>
      <c r="J13" s="191">
        <v>298090.92</v>
      </c>
      <c r="K13" s="65"/>
      <c r="L13" s="64"/>
      <c r="N13" s="68"/>
    </row>
    <row r="14" spans="1:14" s="49" customFormat="1" ht="35.1" customHeight="1" x14ac:dyDescent="0.15">
      <c r="A14" s="53"/>
      <c r="B14" s="173">
        <v>93040</v>
      </c>
      <c r="C14" s="148" t="str">
        <f t="shared" ref="C14:C21" si="0">CONCATENATE(B14,"-",E14)</f>
        <v>93040-1</v>
      </c>
      <c r="D14" s="11" t="s">
        <v>15</v>
      </c>
      <c r="E14" s="75">
        <v>1</v>
      </c>
      <c r="F14" s="12" t="s">
        <v>17</v>
      </c>
      <c r="G14" s="192">
        <v>353598613.92000002</v>
      </c>
      <c r="H14" s="192">
        <v>327815951.10000002</v>
      </c>
      <c r="I14" s="192">
        <v>314238943.81999999</v>
      </c>
      <c r="J14" s="192">
        <v>275078078.22000003</v>
      </c>
      <c r="K14" s="65"/>
      <c r="N14" s="68"/>
    </row>
    <row r="15" spans="1:14" s="49" customFormat="1" ht="29.1" customHeight="1" x14ac:dyDescent="0.15">
      <c r="A15" s="53"/>
      <c r="B15" s="174" t="s">
        <v>146</v>
      </c>
      <c r="C15" s="149" t="str">
        <f t="shared" si="0"/>
        <v>117210-3</v>
      </c>
      <c r="D15" s="14" t="s">
        <v>144</v>
      </c>
      <c r="E15" s="76">
        <v>3</v>
      </c>
      <c r="F15" s="15" t="s">
        <v>10</v>
      </c>
      <c r="G15" s="191">
        <v>72954.100000000006</v>
      </c>
      <c r="H15" s="191">
        <v>68161.600000000006</v>
      </c>
      <c r="I15" s="191">
        <v>9029.1</v>
      </c>
      <c r="J15" s="191">
        <v>9029.1</v>
      </c>
      <c r="K15" s="65"/>
      <c r="L15" s="66"/>
      <c r="N15" s="68"/>
    </row>
    <row r="16" spans="1:14" s="49" customFormat="1" ht="33" customHeight="1" x14ac:dyDescent="0.15">
      <c r="A16" s="53"/>
      <c r="B16" s="173">
        <v>93053</v>
      </c>
      <c r="C16" s="148" t="str">
        <f t="shared" si="0"/>
        <v>93053-3</v>
      </c>
      <c r="D16" s="11" t="s">
        <v>20</v>
      </c>
      <c r="E16" s="75">
        <v>3</v>
      </c>
      <c r="F16" s="12" t="s">
        <v>10</v>
      </c>
      <c r="G16" s="192">
        <v>1217532.31</v>
      </c>
      <c r="H16" s="192">
        <v>1165421.06</v>
      </c>
      <c r="I16" s="192">
        <v>1116187.93</v>
      </c>
      <c r="J16" s="192">
        <v>1080956.6499999999</v>
      </c>
      <c r="K16" s="65"/>
      <c r="L16" s="66"/>
      <c r="N16" s="68"/>
    </row>
    <row r="17" spans="1:16" s="49" customFormat="1" ht="35.1" customHeight="1" x14ac:dyDescent="0.15">
      <c r="A17" s="53"/>
      <c r="B17" s="174">
        <v>93047</v>
      </c>
      <c r="C17" s="149" t="str">
        <f t="shared" si="0"/>
        <v>93047-3</v>
      </c>
      <c r="D17" s="14" t="s">
        <v>22</v>
      </c>
      <c r="E17" s="76">
        <v>3</v>
      </c>
      <c r="F17" s="15" t="s">
        <v>10</v>
      </c>
      <c r="G17" s="191">
        <v>20602987.129999999</v>
      </c>
      <c r="H17" s="191">
        <v>20602821.93</v>
      </c>
      <c r="I17" s="191">
        <v>20004401.920000002</v>
      </c>
      <c r="J17" s="191">
        <v>19631212.960000001</v>
      </c>
      <c r="K17" s="65"/>
      <c r="N17" s="68"/>
    </row>
    <row r="18" spans="1:16" s="49" customFormat="1" ht="35.1" customHeight="1" x14ac:dyDescent="0.15">
      <c r="A18" s="53"/>
      <c r="B18" s="173">
        <v>93049</v>
      </c>
      <c r="C18" s="148" t="str">
        <f t="shared" ref="C18" si="1">CONCATENATE(B18,"-",E18)</f>
        <v>93049-3</v>
      </c>
      <c r="D18" s="11" t="s">
        <v>150</v>
      </c>
      <c r="E18" s="75">
        <v>3</v>
      </c>
      <c r="F18" s="12" t="s">
        <v>10</v>
      </c>
      <c r="G18" s="192">
        <v>903314.04</v>
      </c>
      <c r="H18" s="192">
        <v>899661.49</v>
      </c>
      <c r="I18" s="192">
        <v>835724.95</v>
      </c>
      <c r="J18" s="192">
        <v>816637.85</v>
      </c>
      <c r="K18" s="65"/>
      <c r="N18" s="68"/>
    </row>
    <row r="19" spans="1:16" s="49" customFormat="1" ht="33" customHeight="1" x14ac:dyDescent="0.15">
      <c r="A19" s="53"/>
      <c r="B19" s="174" t="s">
        <v>147</v>
      </c>
      <c r="C19" s="149" t="str">
        <f t="shared" si="0"/>
        <v>139604-3</v>
      </c>
      <c r="D19" s="14" t="s">
        <v>24</v>
      </c>
      <c r="E19" s="76">
        <v>3</v>
      </c>
      <c r="F19" s="15" t="s">
        <v>10</v>
      </c>
      <c r="G19" s="191">
        <v>1791421.9</v>
      </c>
      <c r="H19" s="191">
        <v>1729686.01</v>
      </c>
      <c r="I19" s="191">
        <v>1610841.83</v>
      </c>
      <c r="J19" s="191">
        <v>1602857.03</v>
      </c>
      <c r="K19" s="65"/>
      <c r="L19" s="66"/>
      <c r="M19" s="64"/>
      <c r="N19" s="68"/>
      <c r="O19" s="64"/>
    </row>
    <row r="20" spans="1:16" s="49" customFormat="1" ht="35.1" customHeight="1" x14ac:dyDescent="0.15">
      <c r="A20" s="53"/>
      <c r="B20" s="173" t="s">
        <v>148</v>
      </c>
      <c r="C20" s="148" t="str">
        <f t="shared" si="0"/>
        <v>139606-3</v>
      </c>
      <c r="D20" s="11" t="s">
        <v>26</v>
      </c>
      <c r="E20" s="75">
        <v>3</v>
      </c>
      <c r="F20" s="12" t="s">
        <v>10</v>
      </c>
      <c r="G20" s="192">
        <v>222493.28</v>
      </c>
      <c r="H20" s="192">
        <v>221447.45</v>
      </c>
      <c r="I20" s="192">
        <v>213385.62</v>
      </c>
      <c r="J20" s="192">
        <v>213384.84</v>
      </c>
      <c r="K20" s="127" t="s">
        <v>109</v>
      </c>
      <c r="N20" s="68"/>
    </row>
    <row r="21" spans="1:16" s="49" customFormat="1" ht="29.1" customHeight="1" x14ac:dyDescent="0.15">
      <c r="A21" s="53"/>
      <c r="B21" s="174" t="s">
        <v>149</v>
      </c>
      <c r="C21" s="149" t="str">
        <f t="shared" si="0"/>
        <v>139607-3</v>
      </c>
      <c r="D21" s="14" t="s">
        <v>28</v>
      </c>
      <c r="E21" s="76">
        <v>3</v>
      </c>
      <c r="F21" s="15" t="s">
        <v>10</v>
      </c>
      <c r="G21" s="191">
        <v>16310005</v>
      </c>
      <c r="H21" s="191">
        <v>16310005</v>
      </c>
      <c r="I21" s="191">
        <v>14689854.32</v>
      </c>
      <c r="J21" s="191">
        <v>13386425.08</v>
      </c>
      <c r="K21" s="65"/>
      <c r="L21" s="66"/>
      <c r="N21" s="68"/>
    </row>
    <row r="22" spans="1:16" s="50" customFormat="1" ht="20.100000000000001" customHeight="1" x14ac:dyDescent="0.15">
      <c r="A22" s="97"/>
      <c r="B22" s="175">
        <v>93039</v>
      </c>
      <c r="C22" s="150" t="str">
        <f>CONCATENATE(B22,"-",E22)</f>
        <v>93039-2</v>
      </c>
      <c r="D22" s="239" t="s">
        <v>30</v>
      </c>
      <c r="E22" s="98">
        <v>2</v>
      </c>
      <c r="F22" s="99" t="s">
        <v>31</v>
      </c>
      <c r="G22" s="192">
        <v>14185.52</v>
      </c>
      <c r="H22" s="192">
        <v>13861.94</v>
      </c>
      <c r="I22" s="192">
        <v>13861.94</v>
      </c>
      <c r="J22" s="192">
        <v>13861.94</v>
      </c>
      <c r="K22" s="65"/>
    </row>
    <row r="23" spans="1:16" s="50" customFormat="1" ht="15.95" customHeight="1" x14ac:dyDescent="0.15">
      <c r="A23" s="97"/>
      <c r="B23" s="176" t="s">
        <v>11</v>
      </c>
      <c r="C23" s="151" t="str">
        <f>CONCATENATE(B22,"-",E23)</f>
        <v>93039-6</v>
      </c>
      <c r="D23" s="240" t="s">
        <v>11</v>
      </c>
      <c r="E23" s="100">
        <v>6</v>
      </c>
      <c r="F23" s="101" t="s">
        <v>32</v>
      </c>
      <c r="G23" s="13">
        <f>IFERROR(VLOOKUP(C23,'Base-Orig.&amp;Aplic.'!A:K,7,FALSE),0)</f>
        <v>0</v>
      </c>
      <c r="H23" s="193">
        <f>IFERROR(VLOOKUP(C23,Planilha1!$A$6:$G$56,5,FALSE),0)</f>
        <v>0</v>
      </c>
      <c r="I23" s="193">
        <f>IFERROR(VLOOKUP($C23,Planilha1!$A$6:$G$56,6,FALSE),0)</f>
        <v>0</v>
      </c>
      <c r="J23" s="193">
        <f>IFERROR(VLOOKUP($C23,Planilha1!$A$6:$G$56,7,FALSE),0)</f>
        <v>0</v>
      </c>
      <c r="K23" s="65"/>
    </row>
    <row r="24" spans="1:16" ht="27" customHeight="1" x14ac:dyDescent="0.15">
      <c r="B24" s="229" t="s">
        <v>33</v>
      </c>
      <c r="C24" s="230"/>
      <c r="D24" s="230"/>
      <c r="E24" s="230"/>
      <c r="F24" s="230"/>
      <c r="G24" s="189">
        <f>SUM(G12:G23)</f>
        <v>420747834.51999998</v>
      </c>
      <c r="H24" s="189">
        <f>SUM(H12:H23)</f>
        <v>394774666.29000002</v>
      </c>
      <c r="I24" s="189">
        <f t="shared" ref="I24:J24" si="2">SUM(I12:I23)</f>
        <v>377107868.78000003</v>
      </c>
      <c r="J24" s="189">
        <f>SUM(J12:J23)</f>
        <v>335965712.42999995</v>
      </c>
      <c r="K24" s="72"/>
      <c r="L24" s="61"/>
      <c r="M24" s="61"/>
      <c r="N24" s="61"/>
      <c r="O24" s="61"/>
      <c r="P24" s="61"/>
    </row>
    <row r="25" spans="1:16" s="36" customFormat="1" ht="13.5" customHeight="1" x14ac:dyDescent="0.25">
      <c r="B25" s="152"/>
      <c r="C25" s="152"/>
      <c r="D25" s="17"/>
      <c r="E25" s="17"/>
      <c r="F25" s="17"/>
      <c r="G25" s="19"/>
      <c r="H25" s="19"/>
      <c r="I25" s="19"/>
      <c r="J25" s="19"/>
      <c r="K25" s="54"/>
      <c r="M25" s="70"/>
      <c r="N25" s="71"/>
    </row>
    <row r="26" spans="1:16" x14ac:dyDescent="0.15">
      <c r="B26" s="153"/>
      <c r="C26" s="153"/>
      <c r="D26" s="20"/>
      <c r="E26" s="20"/>
      <c r="F26" s="20"/>
      <c r="G26" s="22"/>
      <c r="H26" s="22"/>
      <c r="I26" s="22"/>
      <c r="J26" s="22"/>
    </row>
    <row r="27" spans="1:16" ht="9.9499999999999993" customHeight="1" x14ac:dyDescent="0.15">
      <c r="D27" s="44"/>
    </row>
    <row r="28" spans="1:16" ht="28.5" customHeight="1" x14ac:dyDescent="0.15">
      <c r="D28" s="44"/>
      <c r="G28" s="236" t="s">
        <v>34</v>
      </c>
      <c r="H28" s="237"/>
      <c r="I28" s="237"/>
      <c r="J28" s="238"/>
    </row>
    <row r="30" spans="1:16" s="36" customFormat="1" ht="19.5" customHeight="1" x14ac:dyDescent="0.25">
      <c r="B30" s="154"/>
      <c r="C30" s="154"/>
      <c r="D30" s="35"/>
      <c r="E30" s="35"/>
      <c r="F30" s="35"/>
      <c r="G30" s="2" t="s">
        <v>3</v>
      </c>
      <c r="H30" s="231" t="s">
        <v>4</v>
      </c>
      <c r="I30" s="231"/>
      <c r="J30" s="231"/>
      <c r="K30" s="54"/>
    </row>
    <row r="31" spans="1:16" s="55" customFormat="1" ht="24" customHeight="1" x14ac:dyDescent="0.15">
      <c r="B31" s="170" t="s">
        <v>145</v>
      </c>
      <c r="C31" s="155"/>
      <c r="D31" s="119"/>
      <c r="E31" s="119" t="s">
        <v>5</v>
      </c>
      <c r="F31" s="119"/>
      <c r="G31" s="187" t="s">
        <v>195</v>
      </c>
      <c r="H31" s="188" t="s">
        <v>181</v>
      </c>
      <c r="I31" s="188" t="s">
        <v>182</v>
      </c>
      <c r="J31" s="188" t="s">
        <v>183</v>
      </c>
      <c r="K31" s="56"/>
    </row>
    <row r="32" spans="1:16" ht="20.100000000000001" customHeight="1" x14ac:dyDescent="0.15">
      <c r="B32" s="220" t="s">
        <v>155</v>
      </c>
      <c r="C32" s="156" t="str">
        <f>CONCATENATE(B32,"-",E32)</f>
        <v>110268-3</v>
      </c>
      <c r="D32" s="215" t="s">
        <v>156</v>
      </c>
      <c r="E32" s="24" t="s">
        <v>9</v>
      </c>
      <c r="F32" s="24" t="s">
        <v>10</v>
      </c>
      <c r="G32" s="191">
        <v>5827693.1200000001</v>
      </c>
      <c r="H32" s="191">
        <v>5433349.9400000004</v>
      </c>
      <c r="I32" s="191">
        <v>4495870.3600000003</v>
      </c>
      <c r="J32" s="191">
        <v>4401253.58</v>
      </c>
      <c r="K32" s="67"/>
      <c r="L32" s="61"/>
    </row>
    <row r="33" spans="2:12" ht="15" customHeight="1" x14ac:dyDescent="0.15">
      <c r="B33" s="221" t="s">
        <v>155</v>
      </c>
      <c r="C33" s="157" t="str">
        <f>CONCATENATE(B33,"-",E33)</f>
        <v>110268-4</v>
      </c>
      <c r="D33" s="216"/>
      <c r="E33" s="26" t="s">
        <v>12</v>
      </c>
      <c r="F33" s="26" t="s">
        <v>13</v>
      </c>
      <c r="G33" s="191">
        <v>208871.52</v>
      </c>
      <c r="H33" s="191">
        <v>174441.83</v>
      </c>
      <c r="I33" s="191">
        <v>99516.22</v>
      </c>
      <c r="J33" s="191">
        <v>97746.05</v>
      </c>
      <c r="K33" s="67"/>
      <c r="L33" s="61"/>
    </row>
    <row r="34" spans="2:12" ht="20.100000000000001" customHeight="1" x14ac:dyDescent="0.15">
      <c r="B34" s="224">
        <v>93072</v>
      </c>
      <c r="C34" s="158" t="str">
        <f>CONCATENATE(B34,"-",E34)</f>
        <v>93072-3</v>
      </c>
      <c r="D34" s="222" t="s">
        <v>58</v>
      </c>
      <c r="E34" s="116" t="s">
        <v>9</v>
      </c>
      <c r="F34" s="116" t="s">
        <v>10</v>
      </c>
      <c r="G34" s="192">
        <v>1343160.98</v>
      </c>
      <c r="H34" s="192">
        <v>1314274.6000000001</v>
      </c>
      <c r="I34" s="192">
        <v>1274183.7</v>
      </c>
      <c r="J34" s="192">
        <v>1211960.71</v>
      </c>
      <c r="K34" s="67"/>
    </row>
    <row r="35" spans="2:12" ht="15.95" customHeight="1" x14ac:dyDescent="0.15">
      <c r="B35" s="225"/>
      <c r="C35" s="159" t="str">
        <f>CONCATENATE(B34,"-",E35)</f>
        <v>93072-4</v>
      </c>
      <c r="D35" s="223" t="s">
        <v>11</v>
      </c>
      <c r="E35" s="118" t="s">
        <v>12</v>
      </c>
      <c r="F35" s="118" t="s">
        <v>13</v>
      </c>
      <c r="G35" s="192">
        <v>2000375</v>
      </c>
      <c r="H35" s="192">
        <v>2000092</v>
      </c>
      <c r="I35" s="192">
        <v>1541087</v>
      </c>
      <c r="J35" s="192">
        <v>1541087</v>
      </c>
      <c r="K35" s="67"/>
    </row>
    <row r="36" spans="2:12" ht="15.95" customHeight="1" x14ac:dyDescent="0.15">
      <c r="B36" s="177">
        <v>93073</v>
      </c>
      <c r="C36" s="156" t="str">
        <f>CONCATENATE(B36,"-",E36)</f>
        <v>93073-3</v>
      </c>
      <c r="D36" s="215" t="s">
        <v>58</v>
      </c>
      <c r="E36" s="24" t="s">
        <v>9</v>
      </c>
      <c r="F36" s="24" t="s">
        <v>10</v>
      </c>
      <c r="G36" s="123">
        <v>1068740.73</v>
      </c>
      <c r="H36" s="123">
        <v>973433.92</v>
      </c>
      <c r="I36" s="123">
        <v>587939.97</v>
      </c>
      <c r="J36" s="123">
        <v>425440.05</v>
      </c>
      <c r="K36" s="67"/>
    </row>
    <row r="37" spans="2:12" ht="15.95" customHeight="1" x14ac:dyDescent="0.15">
      <c r="B37" s="178"/>
      <c r="C37" s="157" t="str">
        <f>CONCATENATE(B36,"-",E37)</f>
        <v>93073-4</v>
      </c>
      <c r="D37" s="216" t="s">
        <v>11</v>
      </c>
      <c r="E37" s="26" t="s">
        <v>12</v>
      </c>
      <c r="F37" s="26" t="s">
        <v>13</v>
      </c>
      <c r="G37" s="123">
        <v>80000</v>
      </c>
      <c r="H37" s="123">
        <v>65343.91</v>
      </c>
      <c r="I37" s="123">
        <v>51972</v>
      </c>
      <c r="J37" s="123">
        <v>51079.29</v>
      </c>
      <c r="K37" s="67"/>
    </row>
    <row r="38" spans="2:12" ht="15.95" customHeight="1" x14ac:dyDescent="0.15">
      <c r="B38" s="243">
        <v>93074</v>
      </c>
      <c r="C38" s="160" t="str">
        <f>CONCATENATE(B38,"-",E38)</f>
        <v>93074-3</v>
      </c>
      <c r="D38" s="242" t="s">
        <v>58</v>
      </c>
      <c r="E38" s="28" t="s">
        <v>9</v>
      </c>
      <c r="F38" s="28" t="s">
        <v>10</v>
      </c>
      <c r="G38" s="192">
        <v>5374197.4000000004</v>
      </c>
      <c r="H38" s="192">
        <v>5087928.1900000004</v>
      </c>
      <c r="I38" s="192">
        <v>4149119.95</v>
      </c>
      <c r="J38" s="192">
        <v>3946679.14</v>
      </c>
      <c r="K38" s="67"/>
    </row>
    <row r="39" spans="2:12" ht="15.95" customHeight="1" x14ac:dyDescent="0.15">
      <c r="B39" s="244"/>
      <c r="C39" s="161" t="str">
        <f>CONCATENATE(B38,"-",E39)</f>
        <v>93074-4</v>
      </c>
      <c r="D39" s="234" t="s">
        <v>11</v>
      </c>
      <c r="E39" s="29" t="s">
        <v>12</v>
      </c>
      <c r="F39" s="29" t="s">
        <v>13</v>
      </c>
      <c r="G39" s="192">
        <v>766835.02</v>
      </c>
      <c r="H39" s="192">
        <v>753113.29</v>
      </c>
      <c r="I39" s="192">
        <v>641169.52</v>
      </c>
      <c r="J39" s="192">
        <v>640815.49</v>
      </c>
      <c r="K39" s="67"/>
    </row>
    <row r="40" spans="2:12" ht="15.95" customHeight="1" x14ac:dyDescent="0.15">
      <c r="B40" s="220">
        <v>93075</v>
      </c>
      <c r="C40" s="156" t="str">
        <f>CONCATENATE(B40,"-",E40)</f>
        <v>93075-3</v>
      </c>
      <c r="D40" s="215" t="s">
        <v>58</v>
      </c>
      <c r="E40" s="24" t="s">
        <v>9</v>
      </c>
      <c r="F40" s="24" t="s">
        <v>10</v>
      </c>
      <c r="G40" s="123">
        <v>3392433.14</v>
      </c>
      <c r="H40" s="123">
        <v>2872179.43</v>
      </c>
      <c r="I40" s="123">
        <v>2563013.46</v>
      </c>
      <c r="J40" s="123">
        <v>2491798.79</v>
      </c>
      <c r="K40" s="67"/>
    </row>
    <row r="41" spans="2:12" ht="15.95" customHeight="1" x14ac:dyDescent="0.15">
      <c r="B41" s="221"/>
      <c r="C41" s="157" t="str">
        <f>CONCATENATE(B40,"-",E41)</f>
        <v>93075-4</v>
      </c>
      <c r="D41" s="216" t="s">
        <v>11</v>
      </c>
      <c r="E41" s="26" t="s">
        <v>12</v>
      </c>
      <c r="F41" s="26" t="s">
        <v>13</v>
      </c>
      <c r="G41" s="123">
        <v>675515.06</v>
      </c>
      <c r="H41" s="123">
        <v>672265.06</v>
      </c>
      <c r="I41" s="123">
        <v>397250.06</v>
      </c>
      <c r="J41" s="123">
        <v>397250.06</v>
      </c>
      <c r="K41" s="67"/>
    </row>
    <row r="42" spans="2:12" ht="18.600000000000001" customHeight="1" x14ac:dyDescent="0.15">
      <c r="B42" s="224">
        <v>93057</v>
      </c>
      <c r="C42" s="158" t="str">
        <f>CONCATENATE(B42,"-",E42)</f>
        <v>93057-3</v>
      </c>
      <c r="D42" s="222" t="s">
        <v>37</v>
      </c>
      <c r="E42" s="116" t="s">
        <v>9</v>
      </c>
      <c r="F42" s="116" t="s">
        <v>10</v>
      </c>
      <c r="G42" s="192">
        <v>1423787.99</v>
      </c>
      <c r="H42" s="13">
        <v>1368744.24</v>
      </c>
      <c r="I42" s="13">
        <v>1363964.35</v>
      </c>
      <c r="J42" s="13">
        <v>1311906.72</v>
      </c>
      <c r="K42" s="67"/>
    </row>
    <row r="43" spans="2:12" ht="11.45" customHeight="1" x14ac:dyDescent="0.15">
      <c r="B43" s="225"/>
      <c r="C43" s="159" t="str">
        <f>CONCATENATE(B42,"-",E43)</f>
        <v>93057-4</v>
      </c>
      <c r="D43" s="223"/>
      <c r="E43" s="118" t="s">
        <v>12</v>
      </c>
      <c r="F43" s="118" t="s">
        <v>13</v>
      </c>
      <c r="G43" s="192">
        <v>175780</v>
      </c>
      <c r="H43" s="194" t="s">
        <v>109</v>
      </c>
      <c r="I43" s="13">
        <v>5075</v>
      </c>
      <c r="J43" s="13">
        <v>5075</v>
      </c>
      <c r="K43" s="67"/>
    </row>
    <row r="44" spans="2:12" ht="20.100000000000001" customHeight="1" x14ac:dyDescent="0.15">
      <c r="B44" s="220" t="s">
        <v>157</v>
      </c>
      <c r="C44" s="156" t="str">
        <f>CONCATENATE(B44,"-",E44)</f>
        <v>128801-3</v>
      </c>
      <c r="D44" s="215" t="s">
        <v>39</v>
      </c>
      <c r="E44" s="24" t="s">
        <v>9</v>
      </c>
      <c r="F44" s="24" t="s">
        <v>10</v>
      </c>
      <c r="G44" s="123">
        <v>522949.22</v>
      </c>
      <c r="H44" s="123">
        <v>494830.04</v>
      </c>
      <c r="I44" s="123">
        <v>305012.84000000003</v>
      </c>
      <c r="J44" s="123">
        <v>290809.88</v>
      </c>
      <c r="K44" s="67"/>
    </row>
    <row r="45" spans="2:12" ht="15.95" customHeight="1" x14ac:dyDescent="0.15">
      <c r="B45" s="221" t="s">
        <v>157</v>
      </c>
      <c r="C45" s="157" t="str">
        <f>CONCATENATE(B45,"-",E45)</f>
        <v>128801-4</v>
      </c>
      <c r="D45" s="216"/>
      <c r="E45" s="26" t="s">
        <v>12</v>
      </c>
      <c r="F45" s="190" t="s">
        <v>13</v>
      </c>
      <c r="G45" s="123">
        <v>226643.12</v>
      </c>
      <c r="H45" s="123">
        <v>226559.08</v>
      </c>
      <c r="I45" s="123">
        <v>3265.16</v>
      </c>
      <c r="J45" s="123">
        <v>3265.16</v>
      </c>
      <c r="K45" s="67"/>
    </row>
    <row r="46" spans="2:12" ht="27" customHeight="1" x14ac:dyDescent="0.15">
      <c r="B46" s="229" t="s">
        <v>33</v>
      </c>
      <c r="C46" s="230"/>
      <c r="D46" s="230"/>
      <c r="E46" s="230"/>
      <c r="F46" s="230"/>
      <c r="G46" s="189">
        <f>SUM(G32:G45)</f>
        <v>23086982.299999997</v>
      </c>
      <c r="H46" s="189">
        <f>SUM(H32:H45)</f>
        <v>21436555.529999994</v>
      </c>
      <c r="I46" s="189">
        <f t="shared" ref="I46:J46" si="3">SUM(I32:I45)</f>
        <v>17478439.59</v>
      </c>
      <c r="J46" s="189">
        <f t="shared" si="3"/>
        <v>16816166.920000002</v>
      </c>
    </row>
    <row r="47" spans="2:12" s="36" customFormat="1" ht="13.5" customHeight="1" x14ac:dyDescent="0.25">
      <c r="B47" s="152"/>
      <c r="C47" s="152"/>
      <c r="D47" s="17"/>
      <c r="E47" s="17"/>
      <c r="F47" s="17"/>
      <c r="G47" s="19"/>
      <c r="H47" s="19"/>
      <c r="I47" s="19"/>
      <c r="J47" s="19"/>
      <c r="K47" s="54"/>
    </row>
    <row r="48" spans="2:12" x14ac:dyDescent="0.15">
      <c r="B48" s="153"/>
      <c r="C48" s="153"/>
      <c r="D48" s="20"/>
      <c r="E48" s="20"/>
      <c r="F48" s="20"/>
      <c r="G48" s="22"/>
      <c r="H48" s="22"/>
      <c r="I48" s="22"/>
      <c r="J48" s="22"/>
    </row>
    <row r="49" spans="1:11" x14ac:dyDescent="0.15">
      <c r="B49" s="153"/>
      <c r="C49" s="153"/>
      <c r="D49" s="20"/>
      <c r="E49" s="20"/>
      <c r="F49" s="20"/>
      <c r="G49" s="22"/>
      <c r="H49" s="22"/>
      <c r="I49" s="22"/>
      <c r="J49" s="22"/>
    </row>
    <row r="50" spans="1:11" ht="30.75" customHeight="1" x14ac:dyDescent="0.15">
      <c r="D50" s="44"/>
      <c r="G50" s="211" t="s">
        <v>154</v>
      </c>
      <c r="H50" s="211"/>
      <c r="I50" s="211"/>
      <c r="J50" s="211"/>
    </row>
    <row r="52" spans="1:11" ht="18" customHeight="1" x14ac:dyDescent="0.15">
      <c r="G52" s="2" t="s">
        <v>3</v>
      </c>
      <c r="H52" s="231" t="s">
        <v>4</v>
      </c>
      <c r="I52" s="231"/>
      <c r="J52" s="231"/>
    </row>
    <row r="53" spans="1:11" s="55" customFormat="1" ht="24" customHeight="1" x14ac:dyDescent="0.15">
      <c r="B53" s="170" t="s">
        <v>145</v>
      </c>
      <c r="C53" s="155"/>
      <c r="D53" s="3"/>
      <c r="E53" s="120" t="s">
        <v>5</v>
      </c>
      <c r="F53" s="120"/>
      <c r="G53" s="4" t="s">
        <v>195</v>
      </c>
      <c r="H53" s="5" t="s">
        <v>181</v>
      </c>
      <c r="I53" s="5" t="s">
        <v>182</v>
      </c>
      <c r="J53" s="5" t="s">
        <v>183</v>
      </c>
      <c r="K53" s="56"/>
    </row>
    <row r="54" spans="1:11" ht="20.100000000000001" customHeight="1" x14ac:dyDescent="0.15">
      <c r="B54" s="226">
        <v>93051</v>
      </c>
      <c r="C54" s="162" t="str">
        <f>CONCATENATE(B54,"-",E54)</f>
        <v>93051-3</v>
      </c>
      <c r="D54" s="227" t="s">
        <v>41</v>
      </c>
      <c r="E54" s="32" t="s">
        <v>9</v>
      </c>
      <c r="F54" s="33" t="s">
        <v>10</v>
      </c>
      <c r="G54" s="195">
        <v>6183016.2400000002</v>
      </c>
      <c r="H54" s="195">
        <v>6174422.8300000001</v>
      </c>
      <c r="I54" s="195">
        <v>5901001.7599999998</v>
      </c>
      <c r="J54" s="195">
        <v>5892732.4400000004</v>
      </c>
      <c r="K54" s="67"/>
    </row>
    <row r="55" spans="1:11" ht="11.45" customHeight="1" x14ac:dyDescent="0.15">
      <c r="B55" s="221"/>
      <c r="C55" s="162" t="str">
        <f>CONCATENATE(B54,"-",E55)</f>
        <v>93051-4</v>
      </c>
      <c r="D55" s="228"/>
      <c r="E55" s="34" t="s">
        <v>12</v>
      </c>
      <c r="F55" s="27" t="s">
        <v>13</v>
      </c>
      <c r="G55" s="195">
        <v>2314181.62</v>
      </c>
      <c r="H55" s="195">
        <v>2211485.58</v>
      </c>
      <c r="I55" s="195">
        <v>89140.58</v>
      </c>
      <c r="J55" s="195">
        <v>89140.58</v>
      </c>
      <c r="K55" s="67"/>
    </row>
    <row r="56" spans="1:11" ht="20.100000000000001" customHeight="1" x14ac:dyDescent="0.15">
      <c r="B56" s="179">
        <v>93055</v>
      </c>
      <c r="C56" s="160" t="str">
        <f>CONCATENATE(B56,"-",E56)</f>
        <v>93055-3</v>
      </c>
      <c r="D56" s="233" t="s">
        <v>43</v>
      </c>
      <c r="E56" s="28" t="s">
        <v>9</v>
      </c>
      <c r="F56" s="28" t="s">
        <v>10</v>
      </c>
      <c r="G56" s="13">
        <v>3828100.96</v>
      </c>
      <c r="H56" s="13">
        <v>3710702.28</v>
      </c>
      <c r="I56" s="13">
        <v>2797162.38</v>
      </c>
      <c r="J56" s="13">
        <v>2648946.21</v>
      </c>
      <c r="K56" s="67"/>
    </row>
    <row r="57" spans="1:11" ht="17.100000000000001" customHeight="1" x14ac:dyDescent="0.15">
      <c r="B57" s="154"/>
      <c r="C57" s="154" t="str">
        <f>CONCATENATE(B56,"-",E57)</f>
        <v>93055-4</v>
      </c>
      <c r="D57" s="234"/>
      <c r="E57" s="37" t="s">
        <v>12</v>
      </c>
      <c r="F57" s="37" t="s">
        <v>13</v>
      </c>
      <c r="G57" s="13">
        <v>408197.65</v>
      </c>
      <c r="H57" s="13">
        <v>406712.65</v>
      </c>
      <c r="I57" s="13">
        <v>78063.48</v>
      </c>
      <c r="J57" s="13">
        <v>78063.48</v>
      </c>
      <c r="K57" s="67"/>
    </row>
    <row r="58" spans="1:11" ht="27" customHeight="1" x14ac:dyDescent="0.15">
      <c r="B58" s="229" t="s">
        <v>33</v>
      </c>
      <c r="C58" s="230"/>
      <c r="D58" s="230"/>
      <c r="E58" s="230"/>
      <c r="F58" s="230"/>
      <c r="G58" s="16">
        <f>SUM(G54:G57)</f>
        <v>12733496.470000001</v>
      </c>
      <c r="H58" s="16">
        <f>SUM(H54:H57)</f>
        <v>12503323.34</v>
      </c>
      <c r="I58" s="16">
        <f t="shared" ref="I58:J58" si="4">SUM(I54:I57)</f>
        <v>8865368.1999999993</v>
      </c>
      <c r="J58" s="16">
        <f t="shared" si="4"/>
        <v>8708882.7100000009</v>
      </c>
    </row>
    <row r="59" spans="1:11" s="36" customFormat="1" ht="13.5" customHeight="1" x14ac:dyDescent="0.25">
      <c r="B59" s="152"/>
      <c r="C59" s="152"/>
      <c r="D59" s="17"/>
      <c r="E59" s="17"/>
      <c r="F59" s="17"/>
      <c r="G59" s="19"/>
      <c r="H59" s="19"/>
      <c r="I59" s="19"/>
      <c r="J59" s="19"/>
      <c r="K59" s="54"/>
    </row>
    <row r="60" spans="1:11" x14ac:dyDescent="0.15">
      <c r="B60" s="153"/>
      <c r="C60" s="153"/>
      <c r="D60" s="20"/>
      <c r="E60" s="20"/>
      <c r="F60" s="20"/>
      <c r="G60" s="22"/>
      <c r="H60" s="22"/>
      <c r="I60" s="22"/>
      <c r="J60" s="22"/>
    </row>
    <row r="61" spans="1:11" x14ac:dyDescent="0.15">
      <c r="B61" s="153"/>
      <c r="C61" s="153"/>
      <c r="D61" s="20"/>
      <c r="E61" s="20"/>
      <c r="F61" s="20"/>
      <c r="G61" s="22"/>
      <c r="H61" s="22"/>
      <c r="I61" s="22"/>
      <c r="J61" s="22"/>
    </row>
    <row r="62" spans="1:11" s="43" customFormat="1" ht="29.25" customHeight="1" x14ac:dyDescent="0.2">
      <c r="A62" s="42"/>
      <c r="B62" s="143"/>
      <c r="C62" s="143"/>
      <c r="D62" s="48"/>
      <c r="E62" s="44"/>
      <c r="F62" s="44"/>
      <c r="G62" s="211" t="s">
        <v>44</v>
      </c>
      <c r="H62" s="211"/>
      <c r="I62" s="211"/>
      <c r="J62" s="211"/>
      <c r="K62" s="57"/>
    </row>
    <row r="63" spans="1:11" s="43" customFormat="1" ht="10.5" customHeight="1" x14ac:dyDescent="0.2">
      <c r="A63" s="42"/>
      <c r="B63" s="143"/>
      <c r="C63" s="143"/>
      <c r="D63" s="48"/>
      <c r="E63" s="44"/>
      <c r="F63" s="44"/>
      <c r="G63" s="42"/>
      <c r="H63" s="42"/>
      <c r="I63" s="42"/>
      <c r="J63" s="42"/>
      <c r="K63" s="57"/>
    </row>
    <row r="64" spans="1:11" ht="19.5" customHeight="1" x14ac:dyDescent="0.15">
      <c r="G64" s="2" t="s">
        <v>3</v>
      </c>
      <c r="H64" s="231" t="s">
        <v>4</v>
      </c>
      <c r="I64" s="231"/>
      <c r="J64" s="231"/>
    </row>
    <row r="65" spans="1:12" s="43" customFormat="1" ht="29.25" customHeight="1" x14ac:dyDescent="0.2">
      <c r="A65" s="49"/>
      <c r="B65" s="170" t="s">
        <v>145</v>
      </c>
      <c r="C65" s="155"/>
      <c r="D65" s="3"/>
      <c r="E65" s="120" t="s">
        <v>5</v>
      </c>
      <c r="F65" s="23"/>
      <c r="G65" s="187" t="s">
        <v>195</v>
      </c>
      <c r="H65" s="188" t="s">
        <v>181</v>
      </c>
      <c r="I65" s="188" t="s">
        <v>182</v>
      </c>
      <c r="J65" s="188" t="s">
        <v>183</v>
      </c>
      <c r="K65" s="57"/>
    </row>
    <row r="66" spans="1:12" s="43" customFormat="1" ht="17.45" customHeight="1" x14ac:dyDescent="0.2">
      <c r="A66" s="51"/>
      <c r="B66" s="180">
        <v>93071</v>
      </c>
      <c r="C66" s="162" t="str">
        <f>CONCATENATE(B66,"-",E66)</f>
        <v>93071-3</v>
      </c>
      <c r="D66" s="232" t="s">
        <v>46</v>
      </c>
      <c r="E66" s="32" t="s">
        <v>9</v>
      </c>
      <c r="F66" s="33" t="s">
        <v>10</v>
      </c>
      <c r="G66" s="195">
        <v>3757089.04</v>
      </c>
      <c r="H66" s="195">
        <v>3334472.85</v>
      </c>
      <c r="I66" s="195">
        <v>2713874.78</v>
      </c>
      <c r="J66" s="195">
        <v>2588827.29</v>
      </c>
      <c r="K66" s="67"/>
    </row>
    <row r="67" spans="1:12" s="43" customFormat="1" ht="11.45" customHeight="1" x14ac:dyDescent="0.2">
      <c r="A67" s="51"/>
      <c r="B67" s="178"/>
      <c r="C67" s="162" t="str">
        <f>CONCATENATE(B66,"-",E67)</f>
        <v>93071-4</v>
      </c>
      <c r="D67" s="216"/>
      <c r="E67" s="34" t="s">
        <v>12</v>
      </c>
      <c r="F67" s="27" t="s">
        <v>13</v>
      </c>
      <c r="G67" s="195">
        <v>545283.22</v>
      </c>
      <c r="H67" s="195">
        <v>279331.77</v>
      </c>
      <c r="I67" s="195">
        <v>232971.3</v>
      </c>
      <c r="J67" s="195">
        <v>232971.3</v>
      </c>
      <c r="K67" s="67"/>
    </row>
    <row r="68" spans="1:12" s="49" customFormat="1" ht="20.100000000000001" customHeight="1" x14ac:dyDescent="0.15">
      <c r="B68" s="179">
        <v>93070</v>
      </c>
      <c r="C68" s="163" t="str">
        <f>CONCATENATE(B68,"-",E68)</f>
        <v>93070-3</v>
      </c>
      <c r="D68" s="233" t="s">
        <v>48</v>
      </c>
      <c r="E68" s="28" t="s">
        <v>9</v>
      </c>
      <c r="F68" s="28" t="s">
        <v>10</v>
      </c>
      <c r="G68" s="13">
        <v>5487009.5</v>
      </c>
      <c r="H68" s="13">
        <v>4943726.76</v>
      </c>
      <c r="I68" s="13">
        <v>3770968.44</v>
      </c>
      <c r="J68" s="13">
        <v>3511676.69</v>
      </c>
      <c r="K68" s="67"/>
    </row>
    <row r="69" spans="1:12" s="49" customFormat="1" ht="15.95" customHeight="1" x14ac:dyDescent="0.15">
      <c r="B69" s="181"/>
      <c r="C69" s="164" t="str">
        <f>CONCATENATE(B68,"-",E69)</f>
        <v>93070-4</v>
      </c>
      <c r="D69" s="234"/>
      <c r="E69" s="37" t="s">
        <v>12</v>
      </c>
      <c r="F69" s="37" t="s">
        <v>13</v>
      </c>
      <c r="G69" s="13">
        <v>720141.4</v>
      </c>
      <c r="H69" s="13">
        <v>482142.13</v>
      </c>
      <c r="I69" s="13">
        <v>184592.51</v>
      </c>
      <c r="J69" s="13">
        <v>184592.51</v>
      </c>
      <c r="K69" s="67"/>
    </row>
    <row r="70" spans="1:12" s="49" customFormat="1" ht="17.25" customHeight="1" x14ac:dyDescent="0.15">
      <c r="B70" s="177">
        <v>93052</v>
      </c>
      <c r="C70" s="156" t="str">
        <f>CONCATENATE(B70,"-",E70)</f>
        <v>93052-3</v>
      </c>
      <c r="D70" s="215" t="s">
        <v>50</v>
      </c>
      <c r="E70" s="24" t="s">
        <v>9</v>
      </c>
      <c r="F70" s="25" t="s">
        <v>10</v>
      </c>
      <c r="G70" s="195">
        <v>924095.77</v>
      </c>
      <c r="H70" s="195">
        <v>803900.25</v>
      </c>
      <c r="I70" s="195">
        <v>709186.63</v>
      </c>
      <c r="J70" s="195">
        <v>705413.71</v>
      </c>
      <c r="K70" s="67"/>
    </row>
    <row r="71" spans="1:12" s="49" customFormat="1" ht="15.6" customHeight="1" x14ac:dyDescent="0.15">
      <c r="B71" s="178"/>
      <c r="C71" s="162" t="str">
        <f>CONCATENATE(B70,"-",E71)</f>
        <v>93052-4</v>
      </c>
      <c r="D71" s="216"/>
      <c r="E71" s="30" t="s">
        <v>12</v>
      </c>
      <c r="F71" s="31" t="s">
        <v>13</v>
      </c>
      <c r="G71" s="195">
        <v>50079.01</v>
      </c>
      <c r="H71" s="195">
        <v>49755.08</v>
      </c>
      <c r="I71" s="195">
        <v>48643.8</v>
      </c>
      <c r="J71" s="195">
        <v>48643.8</v>
      </c>
      <c r="K71" s="67"/>
    </row>
    <row r="72" spans="1:12" s="49" customFormat="1" ht="18.75" customHeight="1" x14ac:dyDescent="0.15">
      <c r="B72" s="179" t="s">
        <v>158</v>
      </c>
      <c r="C72" s="163" t="str">
        <f>CONCATENATE(B72,"-",E72)</f>
        <v>110267-3</v>
      </c>
      <c r="D72" s="233" t="s">
        <v>51</v>
      </c>
      <c r="E72" s="28" t="s">
        <v>9</v>
      </c>
      <c r="F72" s="28" t="s">
        <v>10</v>
      </c>
      <c r="G72" s="13">
        <v>3768346.94</v>
      </c>
      <c r="H72" s="13">
        <v>3466106.73</v>
      </c>
      <c r="I72" s="13">
        <v>3159682.95</v>
      </c>
      <c r="J72" s="13">
        <v>3102927.88</v>
      </c>
      <c r="K72" s="67"/>
    </row>
    <row r="73" spans="1:12" s="49" customFormat="1" ht="17.25" customHeight="1" x14ac:dyDescent="0.15">
      <c r="B73" s="182"/>
      <c r="C73" s="164" t="str">
        <f>CONCATENATE(B72,"-",E73)</f>
        <v>110267-4</v>
      </c>
      <c r="D73" s="234"/>
      <c r="E73" s="29" t="s">
        <v>12</v>
      </c>
      <c r="F73" s="38" t="s">
        <v>13</v>
      </c>
      <c r="G73" s="13">
        <v>602643.52</v>
      </c>
      <c r="H73" s="13">
        <v>577882.02</v>
      </c>
      <c r="I73" s="13">
        <v>356284.52</v>
      </c>
      <c r="J73" s="13">
        <v>275784.92</v>
      </c>
      <c r="K73" s="67"/>
    </row>
    <row r="74" spans="1:12" s="49" customFormat="1" ht="17.45" customHeight="1" x14ac:dyDescent="0.15">
      <c r="B74" s="177" t="s">
        <v>159</v>
      </c>
      <c r="C74" s="156" t="str">
        <f>CONCATENATE(B74,"-",E74)</f>
        <v>110266-3</v>
      </c>
      <c r="D74" s="215" t="s">
        <v>160</v>
      </c>
      <c r="E74" s="24" t="s">
        <v>9</v>
      </c>
      <c r="F74" s="25" t="s">
        <v>10</v>
      </c>
      <c r="G74" s="197">
        <v>508327.69</v>
      </c>
      <c r="H74" s="197">
        <v>466898.4</v>
      </c>
      <c r="I74" s="197">
        <v>342054.64</v>
      </c>
      <c r="J74" s="198">
        <v>334760.73</v>
      </c>
      <c r="K74" s="67"/>
      <c r="L74" s="64"/>
    </row>
    <row r="75" spans="1:12" s="49" customFormat="1" ht="18.75" customHeight="1" x14ac:dyDescent="0.15">
      <c r="B75" s="178"/>
      <c r="C75" s="162" t="str">
        <f>CONCATENATE(B74,"-",E75)</f>
        <v>110266-4</v>
      </c>
      <c r="D75" s="216"/>
      <c r="E75" s="30" t="s">
        <v>12</v>
      </c>
      <c r="F75" s="31" t="s">
        <v>13</v>
      </c>
      <c r="G75" s="197">
        <v>102452.41</v>
      </c>
      <c r="H75" s="197">
        <f>IFERROR(VLOOKUP(C75,Planilha1!$A$6:$G$56,5,FALSE),0)</f>
        <v>60910.400000000001</v>
      </c>
      <c r="I75" s="197">
        <f>IFERROR(VLOOKUP($C75,Planilha1!$A$6:$G$56,6,FALSE),0)</f>
        <v>60910.400000000001</v>
      </c>
      <c r="J75" s="197">
        <f>IFERROR(VLOOKUP($C75,Planilha1!$A$6:$G$56,7,FALSE),0)</f>
        <v>60910.400000000001</v>
      </c>
      <c r="K75" s="67"/>
    </row>
    <row r="76" spans="1:12" s="49" customFormat="1" ht="21.75" customHeight="1" x14ac:dyDescent="0.15">
      <c r="B76" s="179">
        <v>93062</v>
      </c>
      <c r="C76" s="163" t="str">
        <f>CONCATENATE(B76,"-",E76)</f>
        <v>93062-3</v>
      </c>
      <c r="D76" s="113" t="s">
        <v>161</v>
      </c>
      <c r="E76" s="28" t="s">
        <v>9</v>
      </c>
      <c r="F76" s="28" t="s">
        <v>10</v>
      </c>
      <c r="G76" s="196">
        <v>198.24</v>
      </c>
      <c r="H76" s="199">
        <f>IFERROR(VLOOKUP(C76,Planilha1!$A$6:$G$56,5,FALSE),0)</f>
        <v>198.24</v>
      </c>
      <c r="I76" s="199">
        <f>IFERROR(VLOOKUP($C76,Planilha1!$A$6:$G$56,6,FALSE),0)</f>
        <v>198.24</v>
      </c>
      <c r="J76" s="200">
        <f>IFERROR(VLOOKUP($C76,Planilha1!$A$6:$G$56,7,FALSE),0)</f>
        <v>198.24</v>
      </c>
      <c r="K76" s="67"/>
    </row>
    <row r="77" spans="1:12" s="49" customFormat="1" ht="21.75" customHeight="1" x14ac:dyDescent="0.15">
      <c r="B77" s="177">
        <v>93064</v>
      </c>
      <c r="C77" s="156" t="str">
        <f>CONCATENATE(B77,"-",E77)</f>
        <v>93064-3</v>
      </c>
      <c r="D77" s="111" t="s">
        <v>164</v>
      </c>
      <c r="E77" s="24" t="s">
        <v>9</v>
      </c>
      <c r="F77" s="25" t="s">
        <v>10</v>
      </c>
      <c r="G77" s="123">
        <v>243242.82</v>
      </c>
      <c r="H77" s="197">
        <v>243242.82</v>
      </c>
      <c r="I77" s="197">
        <v>127773.14</v>
      </c>
      <c r="J77" s="197">
        <v>127773.14</v>
      </c>
      <c r="K77" s="67"/>
    </row>
    <row r="78" spans="1:12" s="49" customFormat="1" ht="21.75" customHeight="1" x14ac:dyDescent="0.15">
      <c r="B78" s="179">
        <v>93066</v>
      </c>
      <c r="C78" s="163" t="str">
        <f>CONCATENATE(B78,"-",E78)</f>
        <v>93066-3</v>
      </c>
      <c r="D78" s="113" t="s">
        <v>166</v>
      </c>
      <c r="E78" s="28" t="s">
        <v>9</v>
      </c>
      <c r="F78" s="28" t="s">
        <v>10</v>
      </c>
      <c r="G78" s="13">
        <v>405870.41</v>
      </c>
      <c r="H78" s="13">
        <v>405870.41</v>
      </c>
      <c r="I78" s="13">
        <v>140710.79999999999</v>
      </c>
      <c r="J78" s="13">
        <v>123341.58</v>
      </c>
      <c r="K78" s="67"/>
    </row>
    <row r="79" spans="1:12" s="49" customFormat="1" ht="21.75" customHeight="1" x14ac:dyDescent="0.15">
      <c r="B79" s="177" t="s">
        <v>163</v>
      </c>
      <c r="C79" s="156" t="str">
        <f>CONCATENATE(B79,"-",E79)</f>
        <v>128808-3</v>
      </c>
      <c r="D79" s="111" t="s">
        <v>165</v>
      </c>
      <c r="E79" s="24" t="s">
        <v>9</v>
      </c>
      <c r="F79" s="25" t="s">
        <v>10</v>
      </c>
      <c r="G79" s="123">
        <v>79371.16</v>
      </c>
      <c r="H79" s="197">
        <v>79371</v>
      </c>
      <c r="I79" s="132">
        <f>IFERROR(VLOOKUP($C79,Planilha1!$A$6:$G$56,6,FALSE),0)</f>
        <v>0</v>
      </c>
      <c r="J79" s="132">
        <f>IFERROR(VLOOKUP($C79,Planilha1!$A$6:$G$56,7,FALSE),0)</f>
        <v>0</v>
      </c>
      <c r="K79" s="67"/>
    </row>
    <row r="80" spans="1:12" s="49" customFormat="1" ht="26.25" customHeight="1" x14ac:dyDescent="0.15">
      <c r="B80" s="179" t="s">
        <v>162</v>
      </c>
      <c r="C80" s="163" t="str">
        <f>CONCATENATE(B80,"-",E80)</f>
        <v>128810-3</v>
      </c>
      <c r="D80" s="113" t="s">
        <v>167</v>
      </c>
      <c r="E80" s="28" t="s">
        <v>9</v>
      </c>
      <c r="F80" s="28" t="s">
        <v>10</v>
      </c>
      <c r="G80" s="13">
        <v>96500</v>
      </c>
      <c r="H80" s="13">
        <v>96500</v>
      </c>
      <c r="I80" s="13">
        <v>2277.3200000000002</v>
      </c>
      <c r="J80" s="13">
        <v>2272.3200000000002</v>
      </c>
      <c r="K80" s="67"/>
    </row>
    <row r="81" spans="1:12" s="49" customFormat="1" ht="35.1" customHeight="1" x14ac:dyDescent="0.15">
      <c r="B81" s="217" t="s">
        <v>33</v>
      </c>
      <c r="C81" s="218"/>
      <c r="D81" s="218"/>
      <c r="E81" s="218"/>
      <c r="F81" s="219"/>
      <c r="G81" s="189">
        <f>SUM(G66:G80)</f>
        <v>17290651.129999999</v>
      </c>
      <c r="H81" s="189">
        <f t="shared" ref="H81:J81" si="5">SUM(H66:H80)</f>
        <v>15290308.860000001</v>
      </c>
      <c r="I81" s="189">
        <f t="shared" si="5"/>
        <v>11850129.470000003</v>
      </c>
      <c r="J81" s="189">
        <f t="shared" si="5"/>
        <v>11300094.510000002</v>
      </c>
      <c r="K81" s="58"/>
    </row>
    <row r="82" spans="1:12" s="36" customFormat="1" ht="13.5" customHeight="1" x14ac:dyDescent="0.25">
      <c r="B82" s="152"/>
      <c r="C82" s="152"/>
      <c r="D82" s="17"/>
      <c r="E82" s="17"/>
      <c r="F82" s="17"/>
      <c r="G82" s="19"/>
      <c r="H82" s="19"/>
      <c r="I82" s="19"/>
      <c r="J82" s="19"/>
      <c r="K82" s="54"/>
    </row>
    <row r="83" spans="1:12" x14ac:dyDescent="0.15">
      <c r="B83" s="153"/>
      <c r="C83" s="153"/>
      <c r="D83" s="20"/>
      <c r="E83" s="20"/>
      <c r="F83" s="20"/>
      <c r="G83" s="22"/>
      <c r="H83" s="22"/>
      <c r="I83" s="22"/>
      <c r="J83" s="22"/>
    </row>
    <row r="84" spans="1:12" x14ac:dyDescent="0.15">
      <c r="B84" s="153"/>
      <c r="C84" s="153"/>
      <c r="D84" s="20"/>
      <c r="E84" s="20"/>
      <c r="F84" s="20"/>
      <c r="G84" s="22"/>
      <c r="H84" s="22"/>
      <c r="I84" s="22"/>
      <c r="J84" s="22"/>
    </row>
    <row r="85" spans="1:12" ht="24.95" customHeight="1" x14ac:dyDescent="0.15">
      <c r="A85" s="36"/>
      <c r="G85" s="211" t="s">
        <v>52</v>
      </c>
      <c r="H85" s="211"/>
      <c r="I85" s="211"/>
      <c r="J85" s="211"/>
    </row>
    <row r="86" spans="1:12" ht="10.5" customHeight="1" x14ac:dyDescent="0.15">
      <c r="D86" s="44"/>
    </row>
    <row r="87" spans="1:12" ht="22.5" customHeight="1" x14ac:dyDescent="0.15">
      <c r="B87" s="144"/>
      <c r="C87" s="144"/>
      <c r="E87" s="48"/>
      <c r="F87" s="48"/>
      <c r="G87" s="2" t="s">
        <v>3</v>
      </c>
      <c r="H87" s="212" t="s">
        <v>4</v>
      </c>
      <c r="I87" s="213"/>
      <c r="J87" s="214"/>
    </row>
    <row r="88" spans="1:12" ht="28.5" customHeight="1" x14ac:dyDescent="0.15">
      <c r="B88" s="170" t="s">
        <v>145</v>
      </c>
      <c r="C88" s="145"/>
      <c r="D88" s="3"/>
      <c r="E88" s="119" t="s">
        <v>5</v>
      </c>
      <c r="F88" s="3"/>
      <c r="G88" s="4" t="s">
        <v>195</v>
      </c>
      <c r="H88" s="5" t="s">
        <v>181</v>
      </c>
      <c r="I88" s="5" t="s">
        <v>182</v>
      </c>
      <c r="J88" s="5" t="s">
        <v>183</v>
      </c>
      <c r="K88" s="42"/>
      <c r="L88" s="41"/>
    </row>
    <row r="89" spans="1:12" ht="34.5" customHeight="1" x14ac:dyDescent="0.15">
      <c r="B89" s="183" t="s">
        <v>168</v>
      </c>
      <c r="C89" s="156" t="str">
        <f>CONCATENATE(B89,"-",E89)</f>
        <v>139605-3</v>
      </c>
      <c r="D89" s="39" t="s">
        <v>59</v>
      </c>
      <c r="E89" s="8" t="s">
        <v>9</v>
      </c>
      <c r="F89" s="8" t="s">
        <v>10</v>
      </c>
      <c r="G89" s="197">
        <v>256019.07</v>
      </c>
      <c r="H89" s="197">
        <v>256019.07</v>
      </c>
      <c r="I89" s="197">
        <v>256019.07</v>
      </c>
      <c r="J89" s="197">
        <v>256019.07</v>
      </c>
      <c r="K89" s="67"/>
      <c r="L89" s="41"/>
    </row>
    <row r="90" spans="1:12" s="49" customFormat="1" ht="23.1" customHeight="1" x14ac:dyDescent="0.15">
      <c r="B90" s="224">
        <v>93045</v>
      </c>
      <c r="C90" s="158" t="str">
        <f>CONCATENATE(B90,"-",E90)</f>
        <v>93045-3</v>
      </c>
      <c r="D90" s="222" t="s">
        <v>170</v>
      </c>
      <c r="E90" s="116" t="s">
        <v>9</v>
      </c>
      <c r="F90" s="117" t="s">
        <v>10</v>
      </c>
      <c r="G90" s="196">
        <v>49967</v>
      </c>
      <c r="H90" s="13">
        <v>49229.73</v>
      </c>
      <c r="I90" s="13">
        <v>49229.73</v>
      </c>
      <c r="J90" s="13">
        <v>49229.73</v>
      </c>
      <c r="K90" s="67"/>
    </row>
    <row r="91" spans="1:12" s="49" customFormat="1" ht="23.1" customHeight="1" x14ac:dyDescent="0.15">
      <c r="B91" s="225"/>
      <c r="C91" s="165" t="str">
        <f>CONCATENATE(B90,"-",E91)</f>
        <v>93045-1</v>
      </c>
      <c r="D91" s="223"/>
      <c r="E91" s="121" t="s">
        <v>16</v>
      </c>
      <c r="F91" s="122" t="s">
        <v>55</v>
      </c>
      <c r="G91" s="13">
        <v>1043392.29</v>
      </c>
      <c r="H91" s="13">
        <v>1043392.29</v>
      </c>
      <c r="I91" s="13">
        <v>1043392.29</v>
      </c>
      <c r="J91" s="13">
        <v>1043392.29</v>
      </c>
      <c r="K91" s="67"/>
    </row>
    <row r="92" spans="1:12" ht="23.1" customHeight="1" x14ac:dyDescent="0.15">
      <c r="B92" s="220">
        <v>93048</v>
      </c>
      <c r="C92" s="156" t="str">
        <f>CONCATENATE(B92,"-",E92)</f>
        <v>93048-3</v>
      </c>
      <c r="D92" s="215" t="s">
        <v>169</v>
      </c>
      <c r="E92" s="24" t="s">
        <v>9</v>
      </c>
      <c r="F92" s="25" t="s">
        <v>10</v>
      </c>
      <c r="G92" s="197">
        <v>22430.85</v>
      </c>
      <c r="H92" s="197">
        <v>22030.85</v>
      </c>
      <c r="I92" s="197">
        <v>9030.85</v>
      </c>
      <c r="J92" s="197">
        <v>9030.85</v>
      </c>
      <c r="K92" s="67"/>
      <c r="L92" s="41"/>
    </row>
    <row r="93" spans="1:12" ht="23.1" customHeight="1" x14ac:dyDescent="0.15">
      <c r="B93" s="221" t="s">
        <v>11</v>
      </c>
      <c r="C93" s="162" t="str">
        <f>CONCATENATE(B92,"-",E93)</f>
        <v>93048-1</v>
      </c>
      <c r="D93" s="216"/>
      <c r="E93" s="30" t="s">
        <v>16</v>
      </c>
      <c r="F93" s="31" t="s">
        <v>55</v>
      </c>
      <c r="G93" s="197">
        <v>297144</v>
      </c>
      <c r="H93" s="197">
        <v>297143.71000000002</v>
      </c>
      <c r="I93" s="197">
        <v>297143.71000000002</v>
      </c>
      <c r="J93" s="197">
        <v>287315.20000000001</v>
      </c>
      <c r="K93" s="67"/>
      <c r="L93" s="41"/>
    </row>
    <row r="94" spans="1:12" ht="24" customHeight="1" x14ac:dyDescent="0.15">
      <c r="B94" s="184" t="s">
        <v>171</v>
      </c>
      <c r="C94" s="166" t="str">
        <f>CONCATENATE(B94,"-",E94)</f>
        <v>128803-3</v>
      </c>
      <c r="D94" s="112" t="s">
        <v>176</v>
      </c>
      <c r="E94" s="99" t="s">
        <v>9</v>
      </c>
      <c r="F94" s="99" t="s">
        <v>10</v>
      </c>
      <c r="G94" s="13">
        <v>18806</v>
      </c>
      <c r="H94" s="124">
        <f>IFERROR(VLOOKUP(C94,Planilha1!$A$6:$G$56,5,FALSE),0)</f>
        <v>18806</v>
      </c>
      <c r="I94" s="130">
        <f>IFERROR(VLOOKUP($C94,Planilha1!$A$6:$G$56,6,FALSE),0)</f>
        <v>18806</v>
      </c>
      <c r="J94" s="131">
        <f>IFERROR(VLOOKUP($C94,Planilha1!$A$6:$G$56,7,FALSE),0)</f>
        <v>18806</v>
      </c>
      <c r="K94" s="67"/>
      <c r="L94" s="41"/>
    </row>
    <row r="95" spans="1:12" ht="24" customHeight="1" x14ac:dyDescent="0.15">
      <c r="B95" s="183" t="s">
        <v>172</v>
      </c>
      <c r="C95" s="167" t="str">
        <f>CONCATENATE(B95,"-",E95)</f>
        <v>128805-3</v>
      </c>
      <c r="D95" s="63" t="s">
        <v>179</v>
      </c>
      <c r="E95" s="8" t="s">
        <v>9</v>
      </c>
      <c r="F95" s="8" t="s">
        <v>10</v>
      </c>
      <c r="G95" s="123">
        <v>15000</v>
      </c>
      <c r="H95" s="126">
        <f>IFERROR(VLOOKUP(C95,Planilha1!$A$6:$G$56,5,FALSE),0)</f>
        <v>15000</v>
      </c>
      <c r="I95" s="128">
        <f>IFERROR(VLOOKUP($C95,Planilha1!$A$6:$G$56,6,FALSE),0)</f>
        <v>15000</v>
      </c>
      <c r="J95" s="129">
        <f>IFERROR(VLOOKUP($C95,Planilha1!$A$6:$G$56,7,FALSE),0)</f>
        <v>15000</v>
      </c>
      <c r="K95" s="67"/>
      <c r="L95" s="41"/>
    </row>
    <row r="96" spans="1:12" ht="24" customHeight="1" x14ac:dyDescent="0.15">
      <c r="B96" s="184" t="s">
        <v>173</v>
      </c>
      <c r="C96" s="166" t="str">
        <f>CONCATENATE(B96,"-",E96)</f>
        <v>128807-3</v>
      </c>
      <c r="D96" s="112" t="s">
        <v>180</v>
      </c>
      <c r="E96" s="99" t="s">
        <v>9</v>
      </c>
      <c r="F96" s="99" t="s">
        <v>10</v>
      </c>
      <c r="G96" s="13">
        <v>10000</v>
      </c>
      <c r="H96" s="124">
        <f>IFERROR(VLOOKUP(C96,Planilha1!$A$6:$G$56,5,FALSE),0)</f>
        <v>10000</v>
      </c>
      <c r="I96" s="130">
        <f>IFERROR(VLOOKUP($C96,Planilha1!$A$6:$G$56,6,FALSE),0)</f>
        <v>10000</v>
      </c>
      <c r="J96" s="131">
        <f>IFERROR(VLOOKUP($C96,Planilha1!$A$6:$G$56,7,FALSE),0)</f>
        <v>10000</v>
      </c>
      <c r="K96" s="67"/>
      <c r="L96" s="41"/>
    </row>
    <row r="97" spans="2:12" ht="26.25" customHeight="1" x14ac:dyDescent="0.15">
      <c r="B97" s="183" t="s">
        <v>174</v>
      </c>
      <c r="C97" s="167" t="str">
        <f>CONCATENATE(B97,"-",E97)</f>
        <v>128809-3</v>
      </c>
      <c r="D97" s="63" t="s">
        <v>177</v>
      </c>
      <c r="E97" s="8" t="s">
        <v>9</v>
      </c>
      <c r="F97" s="8" t="s">
        <v>10</v>
      </c>
      <c r="G97" s="123">
        <v>13500</v>
      </c>
      <c r="H97" s="126">
        <f>IFERROR(VLOOKUP(C97,Planilha1!$A$6:$G$56,5,FALSE),0)</f>
        <v>13500</v>
      </c>
      <c r="I97" s="132">
        <f>IFERROR(VLOOKUP($C97,Planilha1!$A$6:$G$56,6,FALSE),0)</f>
        <v>13500</v>
      </c>
      <c r="J97" s="132">
        <f>IFERROR(VLOOKUP($C97,Planilha1!$A$6:$G$56,7,FALSE),0)</f>
        <v>13500</v>
      </c>
      <c r="K97" s="67"/>
      <c r="L97" s="41"/>
    </row>
    <row r="98" spans="2:12" ht="29.25" customHeight="1" x14ac:dyDescent="0.15">
      <c r="B98" s="184" t="s">
        <v>175</v>
      </c>
      <c r="C98" s="166" t="str">
        <f>CONCATENATE(B98,"-",E98)</f>
        <v>128811-3</v>
      </c>
      <c r="D98" s="112" t="s">
        <v>178</v>
      </c>
      <c r="E98" s="99" t="s">
        <v>9</v>
      </c>
      <c r="F98" s="99" t="s">
        <v>10</v>
      </c>
      <c r="G98" s="115">
        <v>50000</v>
      </c>
      <c r="H98" s="124">
        <f>IFERROR(VLOOKUP(C98,Planilha1!$A$6:$G$56,5,FALSE),0)</f>
        <v>50000</v>
      </c>
      <c r="I98" s="130">
        <f>IFERROR(VLOOKUP($C98,Planilha1!$A$6:$G$56,6,FALSE),0)</f>
        <v>50000</v>
      </c>
      <c r="J98" s="131">
        <f>IFERROR(VLOOKUP($C98,Planilha1!$A$6:$G$56,7,FALSE),0)</f>
        <v>50000</v>
      </c>
      <c r="K98" s="67"/>
      <c r="L98" s="41"/>
    </row>
    <row r="99" spans="2:12" ht="22.5" customHeight="1" x14ac:dyDescent="0.15">
      <c r="B99" s="217" t="s">
        <v>56</v>
      </c>
      <c r="C99" s="218"/>
      <c r="D99" s="218"/>
      <c r="E99" s="218"/>
      <c r="F99" s="219"/>
      <c r="G99" s="16">
        <f>SUM(G89:G98)</f>
        <v>1776259.2100000002</v>
      </c>
      <c r="H99" s="16">
        <f>SUM(H89:H98)</f>
        <v>1775121.6500000001</v>
      </c>
      <c r="I99" s="16">
        <f t="shared" ref="I99:J99" si="6">SUM(I89:I98)</f>
        <v>1762121.6500000001</v>
      </c>
      <c r="J99" s="16">
        <f t="shared" si="6"/>
        <v>1752293.1400000001</v>
      </c>
      <c r="K99" s="40"/>
      <c r="L99" s="41"/>
    </row>
    <row r="100" spans="2:12" s="36" customFormat="1" ht="13.5" customHeight="1" x14ac:dyDescent="0.25">
      <c r="B100" s="152"/>
      <c r="C100" s="152"/>
      <c r="D100" s="17"/>
      <c r="E100" s="17"/>
      <c r="F100" s="17"/>
      <c r="G100" s="19"/>
      <c r="H100" s="19"/>
      <c r="I100" s="19"/>
      <c r="J100" s="19"/>
      <c r="K100" s="54"/>
    </row>
    <row r="101" spans="2:12" x14ac:dyDescent="0.15">
      <c r="B101" s="169"/>
      <c r="C101" s="168"/>
      <c r="D101" s="60"/>
      <c r="E101" s="35"/>
      <c r="F101" s="36"/>
      <c r="G101" s="70"/>
      <c r="H101" s="36"/>
      <c r="I101" s="36"/>
    </row>
    <row r="102" spans="2:12" ht="18.75" hidden="1" customHeight="1" x14ac:dyDescent="0.15">
      <c r="B102" s="169"/>
      <c r="C102" s="168"/>
      <c r="D102" s="60"/>
      <c r="E102" s="35"/>
      <c r="F102" s="36"/>
      <c r="G102" s="77"/>
      <c r="H102" s="77">
        <f>+H99+H81+H58+H46+H24</f>
        <v>445779975.67000002</v>
      </c>
      <c r="I102" s="77">
        <f>+I99+I81+I58+I46+I24</f>
        <v>417063927.69000006</v>
      </c>
      <c r="J102" s="77">
        <f>+J99+J81+J58+J46+J24</f>
        <v>374543149.70999992</v>
      </c>
      <c r="K102" s="42"/>
    </row>
    <row r="103" spans="2:12" ht="10.5" hidden="1" customHeight="1" x14ac:dyDescent="0.15">
      <c r="B103" s="169"/>
      <c r="C103" s="168"/>
      <c r="D103" s="96"/>
      <c r="E103" s="96"/>
      <c r="F103" s="96"/>
      <c r="G103" s="77"/>
      <c r="H103" s="77">
        <v>281075801.87999994</v>
      </c>
      <c r="I103" s="77">
        <v>252057980.34999996</v>
      </c>
      <c r="J103" s="69">
        <v>218148762.40999997</v>
      </c>
      <c r="K103" s="42"/>
    </row>
    <row r="104" spans="2:12" ht="10.5" hidden="1" customHeight="1" x14ac:dyDescent="0.15">
      <c r="B104" s="169"/>
      <c r="C104" s="169"/>
      <c r="D104" s="96"/>
      <c r="E104" s="96"/>
      <c r="F104" s="96"/>
      <c r="G104" s="78"/>
      <c r="H104" s="78">
        <f>+H103-H102</f>
        <v>-164704173.79000008</v>
      </c>
      <c r="I104" s="78">
        <f t="shared" ref="I104:J104" si="7">+I103-I102</f>
        <v>-165005947.34000009</v>
      </c>
      <c r="J104" s="78">
        <f t="shared" si="7"/>
        <v>-156394387.29999995</v>
      </c>
    </row>
    <row r="106" spans="2:12" x14ac:dyDescent="0.15">
      <c r="H106" s="61"/>
    </row>
    <row r="107" spans="2:12" x14ac:dyDescent="0.15">
      <c r="G107" s="61"/>
      <c r="H107" s="61"/>
      <c r="I107" s="61"/>
      <c r="J107" s="61"/>
      <c r="K107" s="42"/>
    </row>
    <row r="108" spans="2:12" x14ac:dyDescent="0.15">
      <c r="G108" s="61"/>
      <c r="H108" s="61"/>
      <c r="I108" s="61"/>
      <c r="J108" s="61"/>
      <c r="K108" s="42"/>
    </row>
    <row r="109" spans="2:12" x14ac:dyDescent="0.15">
      <c r="G109" s="61"/>
      <c r="H109" s="61"/>
    </row>
    <row r="372" spans="7:11" x14ac:dyDescent="0.15">
      <c r="K372" s="42"/>
    </row>
    <row r="373" spans="7:11" x14ac:dyDescent="0.15">
      <c r="K373" s="42"/>
    </row>
    <row r="374" spans="7:11" x14ac:dyDescent="0.15">
      <c r="G374" s="59"/>
      <c r="K374" s="42"/>
    </row>
    <row r="375" spans="7:11" x14ac:dyDescent="0.15">
      <c r="G375" s="59"/>
      <c r="K375" s="42"/>
    </row>
    <row r="376" spans="7:11" x14ac:dyDescent="0.15">
      <c r="K376" s="42"/>
    </row>
    <row r="377" spans="7:11" x14ac:dyDescent="0.15">
      <c r="K377" s="42"/>
    </row>
    <row r="378" spans="7:11" x14ac:dyDescent="0.15">
      <c r="K378" s="42"/>
    </row>
    <row r="379" spans="7:11" x14ac:dyDescent="0.15">
      <c r="G379" s="59"/>
      <c r="K379" s="42"/>
    </row>
    <row r="380" spans="7:11" x14ac:dyDescent="0.15">
      <c r="G380" s="59"/>
      <c r="K380" s="42"/>
    </row>
    <row r="381" spans="7:11" x14ac:dyDescent="0.15">
      <c r="K381" s="42"/>
    </row>
    <row r="382" spans="7:11" x14ac:dyDescent="0.15">
      <c r="K382" s="42"/>
    </row>
    <row r="383" spans="7:11" x14ac:dyDescent="0.15">
      <c r="K383" s="42"/>
    </row>
    <row r="384" spans="7:11" x14ac:dyDescent="0.15">
      <c r="G384" s="59"/>
      <c r="K384" s="42"/>
    </row>
    <row r="385" spans="7:11" x14ac:dyDescent="0.15">
      <c r="G385" s="59"/>
      <c r="K385" s="42"/>
    </row>
    <row r="386" spans="7:11" x14ac:dyDescent="0.15">
      <c r="G386" s="59"/>
      <c r="K386" s="42"/>
    </row>
    <row r="387" spans="7:11" x14ac:dyDescent="0.15">
      <c r="K387" s="42"/>
    </row>
    <row r="388" spans="7:11" x14ac:dyDescent="0.15">
      <c r="G388" s="59"/>
      <c r="K388" s="42"/>
    </row>
    <row r="389" spans="7:11" x14ac:dyDescent="0.15">
      <c r="G389" s="59"/>
      <c r="K389" s="42"/>
    </row>
    <row r="390" spans="7:11" x14ac:dyDescent="0.15">
      <c r="G390" s="59"/>
      <c r="K390" s="42"/>
    </row>
    <row r="391" spans="7:11" x14ac:dyDescent="0.15">
      <c r="G391" s="59"/>
      <c r="K391" s="42"/>
    </row>
    <row r="392" spans="7:11" x14ac:dyDescent="0.15">
      <c r="K392" s="42"/>
    </row>
    <row r="393" spans="7:11" x14ac:dyDescent="0.15">
      <c r="K393" s="42"/>
    </row>
    <row r="394" spans="7:11" x14ac:dyDescent="0.15">
      <c r="G394" s="59"/>
      <c r="K394" s="42"/>
    </row>
    <row r="395" spans="7:11" x14ac:dyDescent="0.15">
      <c r="G395" s="59"/>
      <c r="K395" s="42"/>
    </row>
    <row r="396" spans="7:11" x14ac:dyDescent="0.15">
      <c r="K396" s="42"/>
    </row>
    <row r="397" spans="7:11" x14ac:dyDescent="0.15">
      <c r="K397" s="42"/>
    </row>
    <row r="398" spans="7:11" x14ac:dyDescent="0.15">
      <c r="K398" s="42"/>
    </row>
    <row r="399" spans="7:11" x14ac:dyDescent="0.15">
      <c r="G399" s="59"/>
      <c r="K399" s="42"/>
    </row>
    <row r="400" spans="7:11" x14ac:dyDescent="0.15">
      <c r="G400" s="59"/>
      <c r="K400" s="42"/>
    </row>
    <row r="401" spans="7:11" x14ac:dyDescent="0.15">
      <c r="K401" s="42"/>
    </row>
    <row r="402" spans="7:11" x14ac:dyDescent="0.15">
      <c r="K402" s="42"/>
    </row>
    <row r="403" spans="7:11" x14ac:dyDescent="0.15">
      <c r="K403" s="42"/>
    </row>
    <row r="404" spans="7:11" x14ac:dyDescent="0.15">
      <c r="G404" s="59"/>
      <c r="K404" s="42"/>
    </row>
    <row r="405" spans="7:11" x14ac:dyDescent="0.15">
      <c r="G405" s="59"/>
      <c r="K405" s="42"/>
    </row>
    <row r="406" spans="7:11" x14ac:dyDescent="0.15">
      <c r="K406" s="42"/>
    </row>
    <row r="407" spans="7:11" x14ac:dyDescent="0.15">
      <c r="K407" s="42"/>
    </row>
    <row r="419" spans="7:11" x14ac:dyDescent="0.15">
      <c r="G419" s="59"/>
      <c r="K419" s="42"/>
    </row>
    <row r="420" spans="7:11" x14ac:dyDescent="0.15">
      <c r="G420" s="59"/>
      <c r="K420" s="42"/>
    </row>
    <row r="421" spans="7:11" x14ac:dyDescent="0.15">
      <c r="G421" s="59"/>
      <c r="K421" s="42"/>
    </row>
    <row r="422" spans="7:11" x14ac:dyDescent="0.15">
      <c r="G422" s="59"/>
      <c r="K422" s="42"/>
    </row>
    <row r="423" spans="7:11" x14ac:dyDescent="0.15">
      <c r="K423" s="42"/>
    </row>
    <row r="424" spans="7:11" x14ac:dyDescent="0.15">
      <c r="G424" s="59"/>
      <c r="K424" s="42"/>
    </row>
    <row r="425" spans="7:11" x14ac:dyDescent="0.15">
      <c r="K425" s="42"/>
    </row>
    <row r="426" spans="7:11" x14ac:dyDescent="0.15">
      <c r="G426" s="59"/>
      <c r="K426" s="42"/>
    </row>
    <row r="427" spans="7:11" x14ac:dyDescent="0.15">
      <c r="G427" s="59"/>
      <c r="K427" s="42"/>
    </row>
    <row r="428" spans="7:11" x14ac:dyDescent="0.15">
      <c r="G428" s="59"/>
      <c r="K428" s="42"/>
    </row>
    <row r="429" spans="7:11" x14ac:dyDescent="0.15">
      <c r="K429" s="42"/>
    </row>
    <row r="430" spans="7:11" x14ac:dyDescent="0.15">
      <c r="G430" s="59"/>
      <c r="K430" s="42"/>
    </row>
    <row r="431" spans="7:11" x14ac:dyDescent="0.15">
      <c r="K431" s="42"/>
    </row>
    <row r="432" spans="7:11" x14ac:dyDescent="0.15">
      <c r="G432" s="59"/>
      <c r="K432" s="42"/>
    </row>
    <row r="433" spans="7:11" x14ac:dyDescent="0.15">
      <c r="K433" s="42"/>
    </row>
    <row r="434" spans="7:11" x14ac:dyDescent="0.15">
      <c r="K434" s="42"/>
    </row>
    <row r="435" spans="7:11" x14ac:dyDescent="0.15">
      <c r="K435" s="42"/>
    </row>
    <row r="436" spans="7:11" x14ac:dyDescent="0.15">
      <c r="G436" s="59"/>
      <c r="K436" s="42"/>
    </row>
    <row r="437" spans="7:11" x14ac:dyDescent="0.15">
      <c r="K437" s="42"/>
    </row>
    <row r="438" spans="7:11" x14ac:dyDescent="0.15">
      <c r="G438" s="59"/>
      <c r="K438" s="42"/>
    </row>
    <row r="439" spans="7:11" x14ac:dyDescent="0.15">
      <c r="G439" s="59"/>
      <c r="K439" s="42"/>
    </row>
    <row r="440" spans="7:11" x14ac:dyDescent="0.15">
      <c r="G440" s="59"/>
      <c r="K440" s="42"/>
    </row>
    <row r="441" spans="7:11" x14ac:dyDescent="0.15">
      <c r="G441" s="59"/>
      <c r="K441" s="42"/>
    </row>
    <row r="442" spans="7:11" x14ac:dyDescent="0.15">
      <c r="K442" s="42"/>
    </row>
    <row r="443" spans="7:11" x14ac:dyDescent="0.15">
      <c r="G443" s="59"/>
      <c r="K443" s="42"/>
    </row>
    <row r="444" spans="7:11" x14ac:dyDescent="0.15">
      <c r="G444" s="59"/>
      <c r="K444" s="42"/>
    </row>
    <row r="445" spans="7:11" x14ac:dyDescent="0.15">
      <c r="K445" s="42"/>
    </row>
    <row r="446" spans="7:11" x14ac:dyDescent="0.15">
      <c r="G446" s="59"/>
      <c r="K446" s="42"/>
    </row>
    <row r="447" spans="7:11" x14ac:dyDescent="0.15">
      <c r="G447" s="59"/>
      <c r="K447" s="42"/>
    </row>
    <row r="448" spans="7:11" x14ac:dyDescent="0.15">
      <c r="G448" s="59"/>
      <c r="K448" s="42"/>
    </row>
    <row r="449" spans="7:11" x14ac:dyDescent="0.15">
      <c r="K449" s="42"/>
    </row>
    <row r="450" spans="7:11" x14ac:dyDescent="0.15">
      <c r="K450" s="42"/>
    </row>
    <row r="451" spans="7:11" x14ac:dyDescent="0.15">
      <c r="G451" s="59"/>
      <c r="K451" s="42"/>
    </row>
    <row r="452" spans="7:11" x14ac:dyDescent="0.15">
      <c r="G452" s="59"/>
      <c r="K452" s="42"/>
    </row>
    <row r="453" spans="7:11" x14ac:dyDescent="0.15">
      <c r="K453" s="42"/>
    </row>
    <row r="454" spans="7:11" x14ac:dyDescent="0.15">
      <c r="K454" s="42"/>
    </row>
    <row r="455" spans="7:11" x14ac:dyDescent="0.15">
      <c r="K455" s="42"/>
    </row>
    <row r="456" spans="7:11" x14ac:dyDescent="0.15">
      <c r="K456" s="42"/>
    </row>
    <row r="457" spans="7:11" x14ac:dyDescent="0.15">
      <c r="K457" s="42"/>
    </row>
    <row r="458" spans="7:11" x14ac:dyDescent="0.15">
      <c r="K458" s="42"/>
    </row>
    <row r="459" spans="7:11" x14ac:dyDescent="0.15">
      <c r="K459" s="42"/>
    </row>
    <row r="460" spans="7:11" x14ac:dyDescent="0.15">
      <c r="K460" s="42"/>
    </row>
    <row r="461" spans="7:11" x14ac:dyDescent="0.15">
      <c r="K461" s="42"/>
    </row>
    <row r="462" spans="7:11" x14ac:dyDescent="0.15">
      <c r="K462" s="42"/>
    </row>
    <row r="463" spans="7:11" x14ac:dyDescent="0.15">
      <c r="G463" s="59"/>
      <c r="K463" s="42"/>
    </row>
    <row r="464" spans="7:11" x14ac:dyDescent="0.15">
      <c r="K464" s="42"/>
    </row>
    <row r="465" spans="7:11" x14ac:dyDescent="0.15">
      <c r="K465" s="42"/>
    </row>
    <row r="466" spans="7:11" x14ac:dyDescent="0.15">
      <c r="G466" s="59"/>
      <c r="K466" s="42"/>
    </row>
    <row r="467" spans="7:11" x14ac:dyDescent="0.15">
      <c r="G467" s="59"/>
      <c r="K467" s="42"/>
    </row>
    <row r="468" spans="7:11" x14ac:dyDescent="0.15">
      <c r="K468" s="42"/>
    </row>
    <row r="469" spans="7:11" x14ac:dyDescent="0.15">
      <c r="G469" s="59"/>
      <c r="K469" s="42"/>
    </row>
    <row r="470" spans="7:11" x14ac:dyDescent="0.15">
      <c r="G470" s="59"/>
      <c r="K470" s="42"/>
    </row>
    <row r="471" spans="7:11" x14ac:dyDescent="0.15">
      <c r="K471" s="42"/>
    </row>
    <row r="472" spans="7:11" x14ac:dyDescent="0.15">
      <c r="K472" s="42"/>
    </row>
    <row r="473" spans="7:11" x14ac:dyDescent="0.15">
      <c r="K473" s="42"/>
    </row>
    <row r="474" spans="7:11" x14ac:dyDescent="0.15">
      <c r="K474" s="42"/>
    </row>
    <row r="475" spans="7:11" x14ac:dyDescent="0.15">
      <c r="G475" s="59"/>
      <c r="K475" s="42"/>
    </row>
    <row r="476" spans="7:11" x14ac:dyDescent="0.15">
      <c r="K476" s="42"/>
    </row>
    <row r="477" spans="7:11" x14ac:dyDescent="0.15">
      <c r="K477" s="42"/>
    </row>
    <row r="478" spans="7:11" x14ac:dyDescent="0.15">
      <c r="K478" s="42"/>
    </row>
    <row r="479" spans="7:11" x14ac:dyDescent="0.15">
      <c r="G479" s="59"/>
      <c r="K479" s="42"/>
    </row>
    <row r="480" spans="7:11" x14ac:dyDescent="0.15">
      <c r="G480" s="59"/>
      <c r="K480" s="42"/>
    </row>
    <row r="481" spans="7:11" x14ac:dyDescent="0.15">
      <c r="G481" s="59"/>
      <c r="K481" s="42"/>
    </row>
    <row r="482" spans="7:11" x14ac:dyDescent="0.15">
      <c r="G482" s="59"/>
      <c r="K482" s="42"/>
    </row>
    <row r="483" spans="7:11" x14ac:dyDescent="0.15">
      <c r="G483" s="59"/>
      <c r="K483" s="42"/>
    </row>
    <row r="484" spans="7:11" x14ac:dyDescent="0.15">
      <c r="G484" s="59"/>
      <c r="K484" s="42"/>
    </row>
    <row r="485" spans="7:11" x14ac:dyDescent="0.15">
      <c r="G485" s="59"/>
      <c r="K485" s="42"/>
    </row>
    <row r="486" spans="7:11" x14ac:dyDescent="0.15">
      <c r="K486" s="42"/>
    </row>
    <row r="487" spans="7:11" x14ac:dyDescent="0.15">
      <c r="G487" s="59"/>
      <c r="K487" s="42"/>
    </row>
    <row r="488" spans="7:11" x14ac:dyDescent="0.15">
      <c r="K488" s="42"/>
    </row>
    <row r="489" spans="7:11" x14ac:dyDescent="0.15">
      <c r="K489" s="42"/>
    </row>
    <row r="490" spans="7:11" x14ac:dyDescent="0.15">
      <c r="G490" s="59"/>
      <c r="K490" s="42"/>
    </row>
    <row r="491" spans="7:11" x14ac:dyDescent="0.15">
      <c r="K491" s="42"/>
    </row>
    <row r="492" spans="7:11" x14ac:dyDescent="0.15">
      <c r="G492" s="59"/>
      <c r="K492" s="42"/>
    </row>
    <row r="493" spans="7:11" x14ac:dyDescent="0.15">
      <c r="G493" s="59"/>
      <c r="K493" s="42"/>
    </row>
    <row r="494" spans="7:11" x14ac:dyDescent="0.15">
      <c r="G494" s="59"/>
      <c r="K494" s="42"/>
    </row>
    <row r="495" spans="7:11" x14ac:dyDescent="0.15">
      <c r="G495" s="59"/>
      <c r="K495" s="42"/>
    </row>
    <row r="496" spans="7:11" x14ac:dyDescent="0.15">
      <c r="K496" s="42"/>
    </row>
    <row r="497" spans="7:11" x14ac:dyDescent="0.15">
      <c r="G497" s="59"/>
      <c r="K497" s="42"/>
    </row>
    <row r="498" spans="7:11" x14ac:dyDescent="0.15">
      <c r="G498" s="59"/>
      <c r="K498" s="42"/>
    </row>
    <row r="499" spans="7:11" x14ac:dyDescent="0.15">
      <c r="G499" s="59"/>
      <c r="K499" s="42"/>
    </row>
    <row r="500" spans="7:11" x14ac:dyDescent="0.15">
      <c r="G500" s="59"/>
      <c r="K500" s="42"/>
    </row>
    <row r="501" spans="7:11" x14ac:dyDescent="0.15">
      <c r="G501" s="59"/>
      <c r="K501" s="42"/>
    </row>
    <row r="502" spans="7:11" x14ac:dyDescent="0.15">
      <c r="G502" s="59"/>
      <c r="K502" s="42"/>
    </row>
    <row r="503" spans="7:11" x14ac:dyDescent="0.15">
      <c r="G503" s="59"/>
      <c r="K503" s="42"/>
    </row>
    <row r="504" spans="7:11" x14ac:dyDescent="0.15">
      <c r="G504" s="59"/>
      <c r="K504" s="42"/>
    </row>
    <row r="505" spans="7:11" x14ac:dyDescent="0.15">
      <c r="K505" s="42"/>
    </row>
    <row r="506" spans="7:11" x14ac:dyDescent="0.15">
      <c r="G506" s="59"/>
      <c r="K506" s="42"/>
    </row>
    <row r="507" spans="7:11" x14ac:dyDescent="0.15">
      <c r="K507" s="42"/>
    </row>
    <row r="508" spans="7:11" x14ac:dyDescent="0.15">
      <c r="G508" s="59"/>
      <c r="K508" s="42"/>
    </row>
    <row r="509" spans="7:11" x14ac:dyDescent="0.15">
      <c r="G509" s="59"/>
      <c r="K509" s="42"/>
    </row>
    <row r="510" spans="7:11" x14ac:dyDescent="0.15">
      <c r="G510" s="59"/>
      <c r="K510" s="42"/>
    </row>
    <row r="511" spans="7:11" x14ac:dyDescent="0.15">
      <c r="G511" s="59"/>
      <c r="K511" s="42"/>
    </row>
    <row r="512" spans="7:11" x14ac:dyDescent="0.15">
      <c r="G512" s="59"/>
      <c r="K512" s="42"/>
    </row>
    <row r="513" spans="7:11" x14ac:dyDescent="0.15">
      <c r="K513" s="42"/>
    </row>
    <row r="514" spans="7:11" x14ac:dyDescent="0.15">
      <c r="G514" s="59"/>
      <c r="K514" s="42"/>
    </row>
    <row r="515" spans="7:11" x14ac:dyDescent="0.15">
      <c r="K515" s="42"/>
    </row>
    <row r="516" spans="7:11" x14ac:dyDescent="0.15">
      <c r="K516" s="42"/>
    </row>
    <row r="517" spans="7:11" x14ac:dyDescent="0.15">
      <c r="K517" s="42"/>
    </row>
    <row r="518" spans="7:11" x14ac:dyDescent="0.15">
      <c r="G518" s="59"/>
      <c r="K518" s="42"/>
    </row>
    <row r="519" spans="7:11" x14ac:dyDescent="0.15">
      <c r="K519" s="42"/>
    </row>
    <row r="520" spans="7:11" x14ac:dyDescent="0.15">
      <c r="K520" s="42"/>
    </row>
    <row r="521" spans="7:11" x14ac:dyDescent="0.15">
      <c r="G521" s="59"/>
      <c r="K521" s="42"/>
    </row>
    <row r="522" spans="7:11" x14ac:dyDescent="0.15">
      <c r="G522" s="59"/>
      <c r="K522" s="42"/>
    </row>
    <row r="523" spans="7:11" x14ac:dyDescent="0.15">
      <c r="K523" s="42"/>
    </row>
    <row r="524" spans="7:11" x14ac:dyDescent="0.15">
      <c r="K524" s="42"/>
    </row>
    <row r="525" spans="7:11" x14ac:dyDescent="0.15">
      <c r="G525" s="59"/>
      <c r="K525" s="42"/>
    </row>
    <row r="526" spans="7:11" x14ac:dyDescent="0.15">
      <c r="G526" s="59"/>
      <c r="K526" s="42"/>
    </row>
    <row r="527" spans="7:11" x14ac:dyDescent="0.15">
      <c r="K527" s="42"/>
    </row>
    <row r="528" spans="7:11" x14ac:dyDescent="0.15">
      <c r="K528" s="42"/>
    </row>
    <row r="529" spans="7:11" x14ac:dyDescent="0.15">
      <c r="G529" s="59"/>
      <c r="K529" s="42"/>
    </row>
    <row r="530" spans="7:11" x14ac:dyDescent="0.15">
      <c r="K530" s="42"/>
    </row>
    <row r="531" spans="7:11" x14ac:dyDescent="0.15">
      <c r="K531" s="42"/>
    </row>
    <row r="532" spans="7:11" x14ac:dyDescent="0.15">
      <c r="G532" s="59"/>
      <c r="K532" s="42"/>
    </row>
    <row r="533" spans="7:11" x14ac:dyDescent="0.15">
      <c r="K533" s="42"/>
    </row>
    <row r="534" spans="7:11" x14ac:dyDescent="0.15">
      <c r="G534" s="59"/>
      <c r="K534" s="42"/>
    </row>
    <row r="535" spans="7:11" x14ac:dyDescent="0.15">
      <c r="G535" s="59"/>
      <c r="K535" s="42"/>
    </row>
    <row r="536" spans="7:11" x14ac:dyDescent="0.15">
      <c r="K536" s="42"/>
    </row>
    <row r="537" spans="7:11" x14ac:dyDescent="0.15">
      <c r="G537" s="59"/>
      <c r="K537" s="42"/>
    </row>
    <row r="538" spans="7:11" x14ac:dyDescent="0.15">
      <c r="G538" s="59"/>
      <c r="K538" s="42"/>
    </row>
    <row r="539" spans="7:11" x14ac:dyDescent="0.15">
      <c r="G539" s="59"/>
      <c r="K539" s="42"/>
    </row>
    <row r="540" spans="7:11" x14ac:dyDescent="0.15">
      <c r="G540" s="59"/>
      <c r="K540" s="42"/>
    </row>
    <row r="541" spans="7:11" x14ac:dyDescent="0.15">
      <c r="G541" s="59"/>
      <c r="K541" s="42"/>
    </row>
    <row r="542" spans="7:11" x14ac:dyDescent="0.15">
      <c r="G542" s="59"/>
      <c r="K542" s="42"/>
    </row>
    <row r="543" spans="7:11" x14ac:dyDescent="0.15">
      <c r="K543" s="42"/>
    </row>
    <row r="544" spans="7:11" x14ac:dyDescent="0.15">
      <c r="K544" s="42"/>
    </row>
    <row r="545" spans="7:11" x14ac:dyDescent="0.15">
      <c r="K545" s="42"/>
    </row>
    <row r="546" spans="7:11" x14ac:dyDescent="0.15">
      <c r="K546" s="42"/>
    </row>
    <row r="547" spans="7:11" x14ac:dyDescent="0.15">
      <c r="K547" s="42"/>
    </row>
    <row r="548" spans="7:11" x14ac:dyDescent="0.15">
      <c r="G548" s="59"/>
      <c r="K548" s="42"/>
    </row>
    <row r="549" spans="7:11" x14ac:dyDescent="0.15">
      <c r="G549" s="59"/>
      <c r="K549" s="42"/>
    </row>
    <row r="550" spans="7:11" x14ac:dyDescent="0.15">
      <c r="G550" s="59"/>
      <c r="K550" s="42"/>
    </row>
    <row r="551" spans="7:11" x14ac:dyDescent="0.15">
      <c r="K551" s="42"/>
    </row>
  </sheetData>
  <mergeCells count="43">
    <mergeCell ref="D56:D57"/>
    <mergeCell ref="B46:F46"/>
    <mergeCell ref="G50:J50"/>
    <mergeCell ref="G28:J28"/>
    <mergeCell ref="H30:J30"/>
    <mergeCell ref="D32:D33"/>
    <mergeCell ref="B44:B45"/>
    <mergeCell ref="D36:D37"/>
    <mergeCell ref="D38:D39"/>
    <mergeCell ref="D40:D41"/>
    <mergeCell ref="B38:B39"/>
    <mergeCell ref="B34:B35"/>
    <mergeCell ref="B40:B41"/>
    <mergeCell ref="B32:B33"/>
    <mergeCell ref="D34:D35"/>
    <mergeCell ref="H52:J52"/>
    <mergeCell ref="H10:J10"/>
    <mergeCell ref="D4:H4"/>
    <mergeCell ref="G8:J8"/>
    <mergeCell ref="D22:D23"/>
    <mergeCell ref="B24:F24"/>
    <mergeCell ref="I7:J7"/>
    <mergeCell ref="B81:F81"/>
    <mergeCell ref="B58:F58"/>
    <mergeCell ref="G62:J62"/>
    <mergeCell ref="H64:J64"/>
    <mergeCell ref="D66:D67"/>
    <mergeCell ref="D68:D69"/>
    <mergeCell ref="D70:D71"/>
    <mergeCell ref="D72:D73"/>
    <mergeCell ref="D74:D75"/>
    <mergeCell ref="B54:B55"/>
    <mergeCell ref="D54:D55"/>
    <mergeCell ref="B42:B43"/>
    <mergeCell ref="D42:D43"/>
    <mergeCell ref="D44:D45"/>
    <mergeCell ref="G85:J85"/>
    <mergeCell ref="H87:J87"/>
    <mergeCell ref="D92:D93"/>
    <mergeCell ref="B99:F99"/>
    <mergeCell ref="B92:B93"/>
    <mergeCell ref="D90:D91"/>
    <mergeCell ref="B90:B91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rowBreaks count="3" manualBreakCount="3">
    <brk id="25" max="16383" man="1"/>
    <brk id="61" max="16383" man="1"/>
    <brk id="103" max="16383" man="1"/>
  </rowBreaks>
  <colBreaks count="1" manualBreakCount="1">
    <brk id="10" max="1048575" man="1"/>
  </colBreaks>
  <ignoredErrors>
    <ignoredError sqref="C12:D12 B15:D15 B13 D13 B32:F33 B35 D35:F45 B55:F55 C66:F66 B79:F79 B67 D75:F75 B89:F89 B96:F98 B91 D91:F95 D67:F67 D68:F68 D69:F69 D70:F70 D71:F71 D72:F72 D73:F73 D74:F74 C76:F76 B81:F81 B80:F80 C14:D14 B19:D21 C16:D16 C17:D17 C18:D18 B23:D23 C22:D22 C34:F34 B37 B39 B41 B43:B45 C54:F54 B57:F57 C56:F56 B69 B71:B75 C77:F77 C78:F78 C90:F90 B93:B95" numberStoredAsText="1"/>
    <ignoredError sqref="C13 C35:C45 C67:C75 C91:C95" numberStoredAsText="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0"/>
  <sheetViews>
    <sheetView showGridLines="0" zoomScaleNormal="100" workbookViewId="0">
      <selection activeCell="E11" sqref="E11:G11"/>
    </sheetView>
  </sheetViews>
  <sheetFormatPr defaultColWidth="13.140625" defaultRowHeight="10.5" x14ac:dyDescent="0.15"/>
  <cols>
    <col min="1" max="1" width="2.28515625" style="42" customWidth="1"/>
    <col min="2" max="2" width="0.140625" style="42" customWidth="1"/>
    <col min="3" max="3" width="51.42578125" style="48" customWidth="1"/>
    <col min="4" max="4" width="18.28515625" style="42" customWidth="1"/>
    <col min="5" max="5" width="20.7109375" style="42" customWidth="1"/>
    <col min="6" max="6" width="16.7109375" style="42" customWidth="1"/>
    <col min="7" max="7" width="14.7109375" style="42" customWidth="1"/>
    <col min="8" max="8" width="13.140625" style="41"/>
    <col min="9" max="16384" width="13.140625" style="42"/>
  </cols>
  <sheetData>
    <row r="1" spans="1:11" customFormat="1" ht="15" x14ac:dyDescent="0.25">
      <c r="A1" s="62"/>
      <c r="B1" s="62"/>
      <c r="C1" s="62"/>
      <c r="D1" s="62"/>
      <c r="E1" s="62"/>
    </row>
    <row r="2" spans="1:11" customFormat="1" ht="15" x14ac:dyDescent="0.25">
      <c r="A2" s="62"/>
      <c r="B2" s="62"/>
      <c r="C2" s="62"/>
      <c r="D2" s="62"/>
      <c r="E2" s="62"/>
    </row>
    <row r="3" spans="1:11" customFormat="1" ht="15" x14ac:dyDescent="0.25">
      <c r="A3" s="62"/>
      <c r="B3" s="62"/>
      <c r="C3" s="62"/>
      <c r="D3" s="62"/>
      <c r="E3" s="62"/>
    </row>
    <row r="4" spans="1:11" ht="18" x14ac:dyDescent="0.15">
      <c r="B4" s="44"/>
      <c r="C4" s="246" t="s">
        <v>0</v>
      </c>
      <c r="D4" s="246"/>
      <c r="E4" s="246"/>
      <c r="F4" s="246"/>
      <c r="G4" s="246"/>
      <c r="H4" s="42"/>
      <c r="J4" s="45"/>
      <c r="K4" s="41"/>
    </row>
    <row r="5" spans="1:11" ht="18" x14ac:dyDescent="0.15">
      <c r="A5" s="1"/>
      <c r="B5" s="44"/>
      <c r="C5" s="246" t="s">
        <v>113</v>
      </c>
      <c r="D5" s="246"/>
      <c r="E5" s="246"/>
      <c r="F5" s="246"/>
      <c r="G5" s="246"/>
      <c r="H5" s="42"/>
      <c r="K5" s="41"/>
    </row>
    <row r="6" spans="1:11" x14ac:dyDescent="0.15">
      <c r="B6" s="44"/>
      <c r="C6" s="42"/>
      <c r="D6" s="48"/>
      <c r="E6" s="44"/>
      <c r="F6" s="44"/>
      <c r="H6" s="42"/>
      <c r="K6" s="41"/>
    </row>
    <row r="7" spans="1:11" ht="11.25" x14ac:dyDescent="0.15">
      <c r="G7" s="45" t="s">
        <v>197</v>
      </c>
      <c r="H7" s="79"/>
    </row>
    <row r="8" spans="1:11" x14ac:dyDescent="0.15">
      <c r="G8" s="114" t="s">
        <v>114</v>
      </c>
      <c r="H8" s="60"/>
    </row>
    <row r="9" spans="1:11" ht="28.5" customHeight="1" x14ac:dyDescent="0.15">
      <c r="C9" s="247" t="s">
        <v>115</v>
      </c>
      <c r="D9" s="248"/>
      <c r="E9" s="248"/>
      <c r="F9" s="248"/>
      <c r="G9" s="248"/>
    </row>
    <row r="11" spans="1:11" s="49" customFormat="1" ht="20.25" customHeight="1" x14ac:dyDescent="0.15">
      <c r="C11" s="249" t="s">
        <v>116</v>
      </c>
      <c r="D11" s="80" t="s">
        <v>3</v>
      </c>
      <c r="E11" s="247" t="s">
        <v>4</v>
      </c>
      <c r="F11" s="248"/>
      <c r="G11" s="248"/>
      <c r="H11" s="50"/>
    </row>
    <row r="12" spans="1:11" s="51" customFormat="1" ht="24" customHeight="1" x14ac:dyDescent="0.15">
      <c r="B12" s="3"/>
      <c r="C12" s="250"/>
      <c r="D12" s="81" t="s">
        <v>195</v>
      </c>
      <c r="E12" s="81" t="s">
        <v>181</v>
      </c>
      <c r="F12" s="81" t="s">
        <v>182</v>
      </c>
      <c r="G12" s="81" t="s">
        <v>183</v>
      </c>
      <c r="H12" s="52"/>
    </row>
    <row r="13" spans="1:11" s="49" customFormat="1" ht="30" customHeight="1" x14ac:dyDescent="0.15">
      <c r="A13" s="53"/>
      <c r="B13" s="6" t="e">
        <f>CONCATENATE(#REF!," ",#REF!)</f>
        <v>#REF!</v>
      </c>
      <c r="C13" s="82" t="s">
        <v>117</v>
      </c>
      <c r="D13" s="83">
        <f>+'Oirigens &amp; Aplicações'!G24</f>
        <v>420747834.51999998</v>
      </c>
      <c r="E13" s="83">
        <f>+'Oirigens &amp; Aplicações'!H24</f>
        <v>394774666.29000002</v>
      </c>
      <c r="F13" s="83">
        <f>+'Oirigens &amp; Aplicações'!I24</f>
        <v>377107868.78000003</v>
      </c>
      <c r="G13" s="83">
        <f>+'Oirigens &amp; Aplicações'!J24</f>
        <v>335965712.42999995</v>
      </c>
      <c r="H13" s="65"/>
    </row>
    <row r="14" spans="1:11" s="49" customFormat="1" ht="30" customHeight="1" x14ac:dyDescent="0.15">
      <c r="A14" s="53"/>
      <c r="B14" s="6" t="e">
        <f>CONCATENATE(#REF!," ",#REF!)</f>
        <v>#REF!</v>
      </c>
      <c r="C14" s="82" t="s">
        <v>118</v>
      </c>
      <c r="D14" s="83">
        <f>+'Oirigens &amp; Aplicações'!G46</f>
        <v>23086982.299999997</v>
      </c>
      <c r="E14" s="83">
        <f>+'Oirigens &amp; Aplicações'!H46</f>
        <v>21436555.529999994</v>
      </c>
      <c r="F14" s="83">
        <f>+'Oirigens &amp; Aplicações'!I46</f>
        <v>17478439.59</v>
      </c>
      <c r="G14" s="83">
        <f>+'Oirigens &amp; Aplicações'!J46</f>
        <v>16816166.920000002</v>
      </c>
      <c r="H14" s="65"/>
    </row>
    <row r="15" spans="1:11" s="49" customFormat="1" ht="30" customHeight="1" x14ac:dyDescent="0.15">
      <c r="A15" s="53"/>
      <c r="B15" s="6" t="e">
        <f>CONCATENATE(#REF!," ",#REF!)</f>
        <v>#REF!</v>
      </c>
      <c r="C15" s="82" t="s">
        <v>185</v>
      </c>
      <c r="D15" s="84">
        <f>+'Oirigens &amp; Aplicações'!G58</f>
        <v>12733496.470000001</v>
      </c>
      <c r="E15" s="84">
        <f>+'Oirigens &amp; Aplicações'!H58</f>
        <v>12503323.34</v>
      </c>
      <c r="F15" s="84">
        <f>+'Oirigens &amp; Aplicações'!I58</f>
        <v>8865368.1999999993</v>
      </c>
      <c r="G15" s="84">
        <f>+'Oirigens &amp; Aplicações'!J58</f>
        <v>8708882.7100000009</v>
      </c>
      <c r="H15" s="65"/>
    </row>
    <row r="16" spans="1:11" s="49" customFormat="1" ht="30" customHeight="1" x14ac:dyDescent="0.15">
      <c r="A16" s="53"/>
      <c r="B16" s="6" t="e">
        <f>CONCATENATE(#REF!," ",#REF!)</f>
        <v>#REF!</v>
      </c>
      <c r="C16" s="82" t="s">
        <v>184</v>
      </c>
      <c r="D16" s="84">
        <f>+'Oirigens &amp; Aplicações'!G81</f>
        <v>17290651.129999999</v>
      </c>
      <c r="E16" s="84">
        <f>+'Oirigens &amp; Aplicações'!H81</f>
        <v>15290308.860000001</v>
      </c>
      <c r="F16" s="84">
        <f>+'Oirigens &amp; Aplicações'!I81</f>
        <v>11850129.470000003</v>
      </c>
      <c r="G16" s="84">
        <f>+'Oirigens &amp; Aplicações'!J81</f>
        <v>11300094.510000002</v>
      </c>
      <c r="H16" s="65"/>
    </row>
    <row r="17" spans="1:8" s="49" customFormat="1" ht="30" customHeight="1" x14ac:dyDescent="0.15">
      <c r="A17" s="53"/>
      <c r="B17" s="6" t="e">
        <f>CONCATENATE(#REF!," ",#REF!)</f>
        <v>#REF!</v>
      </c>
      <c r="C17" s="82" t="s">
        <v>119</v>
      </c>
      <c r="D17" s="84">
        <f>+'Oirigens &amp; Aplicações'!G99</f>
        <v>1776259.2100000002</v>
      </c>
      <c r="E17" s="84">
        <f>+'Oirigens &amp; Aplicações'!H99</f>
        <v>1775121.6500000001</v>
      </c>
      <c r="F17" s="84">
        <f>+'Oirigens &amp; Aplicações'!I99</f>
        <v>1762121.6500000001</v>
      </c>
      <c r="G17" s="84">
        <f>+'Oirigens &amp; Aplicações'!J99</f>
        <v>1752293.1400000001</v>
      </c>
      <c r="H17" s="65"/>
    </row>
    <row r="18" spans="1:8" ht="30.75" customHeight="1" x14ac:dyDescent="0.15">
      <c r="B18" s="245" t="s">
        <v>120</v>
      </c>
      <c r="C18" s="245"/>
      <c r="D18" s="85">
        <f>SUM(D13:D17)</f>
        <v>475635223.63</v>
      </c>
      <c r="E18" s="85">
        <f>SUM(E13:E17)</f>
        <v>445779975.66999996</v>
      </c>
      <c r="F18" s="85">
        <f>SUM(F13:F17)</f>
        <v>417063927.69</v>
      </c>
      <c r="G18" s="85">
        <f>SUM(G13:G17)</f>
        <v>374543149.70999992</v>
      </c>
      <c r="H18" s="65"/>
    </row>
    <row r="19" spans="1:8" s="36" customFormat="1" ht="13.5" customHeight="1" x14ac:dyDescent="0.25">
      <c r="B19" s="18"/>
      <c r="C19" s="17"/>
      <c r="D19" s="19"/>
      <c r="E19" s="19"/>
      <c r="F19" s="19"/>
      <c r="G19" s="19"/>
      <c r="H19" s="54"/>
    </row>
    <row r="20" spans="1:8" x14ac:dyDescent="0.15">
      <c r="B20" s="21"/>
      <c r="C20" s="20"/>
      <c r="D20" s="19"/>
      <c r="E20" s="19"/>
      <c r="F20" s="19"/>
      <c r="G20" s="19"/>
    </row>
    <row r="21" spans="1:8" x14ac:dyDescent="0.15">
      <c r="D21" s="19"/>
      <c r="E21" s="19"/>
      <c r="F21" s="19"/>
      <c r="G21" s="19"/>
    </row>
    <row r="22" spans="1:8" x14ac:dyDescent="0.15">
      <c r="D22" s="19"/>
      <c r="E22" s="19"/>
      <c r="F22" s="19"/>
      <c r="G22" s="19"/>
    </row>
    <row r="23" spans="1:8" x14ac:dyDescent="0.15">
      <c r="D23" s="19"/>
      <c r="E23" s="19"/>
      <c r="F23" s="19"/>
      <c r="G23" s="19"/>
    </row>
    <row r="24" spans="1:8" x14ac:dyDescent="0.15">
      <c r="D24" s="86"/>
    </row>
    <row r="171" spans="2:8" x14ac:dyDescent="0.15">
      <c r="D171" s="42">
        <v>400</v>
      </c>
      <c r="H171" s="42"/>
    </row>
    <row r="172" spans="2:8" x14ac:dyDescent="0.15">
      <c r="B172" s="42" t="e">
        <f>CONCATENATE(#REF!," ",#REF!)</f>
        <v>#REF!</v>
      </c>
      <c r="C172" s="48" t="s">
        <v>11</v>
      </c>
      <c r="D172" s="42">
        <v>224.72</v>
      </c>
      <c r="H172" s="42"/>
    </row>
    <row r="173" spans="2:8" x14ac:dyDescent="0.15">
      <c r="B173" s="42" t="e">
        <f>CONCATENATE(#REF!," ",#REF!)</f>
        <v>#REF!</v>
      </c>
      <c r="C173" s="48" t="s">
        <v>11</v>
      </c>
      <c r="D173" s="59">
        <v>2800</v>
      </c>
      <c r="H173" s="42"/>
    </row>
    <row r="174" spans="2:8" x14ac:dyDescent="0.15">
      <c r="B174" s="42" t="e">
        <f>CONCATENATE(#REF!," ",#REF!)</f>
        <v>#REF!</v>
      </c>
      <c r="C174" s="48" t="s">
        <v>11</v>
      </c>
      <c r="D174" s="59">
        <v>2162.3000000000002</v>
      </c>
      <c r="H174" s="42"/>
    </row>
    <row r="175" spans="2:8" x14ac:dyDescent="0.15">
      <c r="B175" s="42" t="e">
        <f>CONCATENATE(#REF!," ",#REF!)</f>
        <v>#REF!</v>
      </c>
      <c r="C175" s="48" t="s">
        <v>11</v>
      </c>
      <c r="D175" s="42">
        <v>880</v>
      </c>
      <c r="H175" s="42"/>
    </row>
    <row r="176" spans="2:8" x14ac:dyDescent="0.15">
      <c r="B176" s="42" t="e">
        <f>CONCATENATE(#REF!," ",#REF!)</f>
        <v>#REF!</v>
      </c>
      <c r="C176" s="48" t="s">
        <v>11</v>
      </c>
      <c r="D176" s="42">
        <v>300</v>
      </c>
      <c r="H176" s="42"/>
    </row>
    <row r="177" spans="2:8" x14ac:dyDescent="0.15">
      <c r="B177" s="42" t="e">
        <f>CONCATENATE(#REF!," ",#REF!)</f>
        <v>#REF!</v>
      </c>
      <c r="C177" s="48" t="s">
        <v>11</v>
      </c>
      <c r="D177" s="42">
        <v>56.18</v>
      </c>
      <c r="H177" s="42"/>
    </row>
    <row r="178" spans="2:8" x14ac:dyDescent="0.15">
      <c r="B178" s="42" t="e">
        <f>CONCATENATE(#REF!," ",#REF!)</f>
        <v>#REF!</v>
      </c>
      <c r="C178" s="48" t="s">
        <v>11</v>
      </c>
      <c r="D178" s="59">
        <v>2540</v>
      </c>
      <c r="H178" s="42"/>
    </row>
    <row r="179" spans="2:8" x14ac:dyDescent="0.15">
      <c r="B179" s="42" t="e">
        <f>CONCATENATE(#REF!," ",#REF!)</f>
        <v>#REF!</v>
      </c>
      <c r="C179" s="48" t="s">
        <v>11</v>
      </c>
      <c r="D179" s="59">
        <v>1341.78</v>
      </c>
      <c r="H179" s="42"/>
    </row>
    <row r="180" spans="2:8" x14ac:dyDescent="0.15">
      <c r="B180" s="42" t="e">
        <f>CONCATENATE(#REF!," ",#REF!)</f>
        <v>#REF!</v>
      </c>
      <c r="C180" s="48" t="s">
        <v>11</v>
      </c>
      <c r="D180" s="42">
        <v>100</v>
      </c>
      <c r="H180" s="42"/>
    </row>
    <row r="181" spans="2:8" x14ac:dyDescent="0.15">
      <c r="B181" s="42" t="e">
        <f>CONCATENATE(#REF!," ",#REF!)</f>
        <v>#REF!</v>
      </c>
      <c r="C181" s="48" t="s">
        <v>11</v>
      </c>
      <c r="D181" s="42">
        <v>500</v>
      </c>
      <c r="H181" s="42"/>
    </row>
    <row r="182" spans="2:8" x14ac:dyDescent="0.15">
      <c r="B182" s="42" t="e">
        <f>CONCATENATE(#REF!," ",#REF!)</f>
        <v>#REF!</v>
      </c>
      <c r="C182" s="48" t="s">
        <v>11</v>
      </c>
      <c r="D182" s="42">
        <v>112.36</v>
      </c>
      <c r="H182" s="42"/>
    </row>
    <row r="183" spans="2:8" x14ac:dyDescent="0.15">
      <c r="B183" s="42" t="e">
        <f>CONCATENATE(#REF!," ",#REF!)</f>
        <v>#REF!</v>
      </c>
      <c r="C183" s="48" t="s">
        <v>11</v>
      </c>
      <c r="D183" s="59">
        <v>2800</v>
      </c>
      <c r="H183" s="42"/>
    </row>
    <row r="184" spans="2:8" x14ac:dyDescent="0.15">
      <c r="B184" s="42" t="e">
        <f>CONCATENATE(#REF!," ",#REF!)</f>
        <v>#REF!</v>
      </c>
      <c r="C184" s="48" t="s">
        <v>11</v>
      </c>
      <c r="D184" s="59">
        <v>2537.0500000000002</v>
      </c>
      <c r="H184" s="42"/>
    </row>
    <row r="185" spans="2:8" x14ac:dyDescent="0.15">
      <c r="B185" s="42" t="e">
        <f>CONCATENATE(#REF!," ",#REF!)</f>
        <v>#REF!</v>
      </c>
      <c r="C185" s="48" t="s">
        <v>11</v>
      </c>
      <c r="D185" s="59">
        <v>2400</v>
      </c>
      <c r="H185" s="42"/>
    </row>
    <row r="186" spans="2:8" x14ac:dyDescent="0.15">
      <c r="B186" s="42" t="e">
        <f>CONCATENATE(#REF!," ",#REF!)</f>
        <v>#REF!</v>
      </c>
      <c r="C186" s="48" t="s">
        <v>11</v>
      </c>
      <c r="D186" s="42">
        <v>500</v>
      </c>
      <c r="H186" s="42"/>
    </row>
    <row r="187" spans="2:8" x14ac:dyDescent="0.15">
      <c r="B187" s="42" t="e">
        <f>CONCATENATE(#REF!," ",#REF!)</f>
        <v>#REF!</v>
      </c>
      <c r="C187" s="48" t="s">
        <v>11</v>
      </c>
      <c r="D187" s="59">
        <v>2247.19</v>
      </c>
      <c r="H187" s="42"/>
    </row>
    <row r="188" spans="2:8" x14ac:dyDescent="0.15">
      <c r="B188" s="42" t="e">
        <f>CONCATENATE(#REF!," ",#REF!)</f>
        <v>#REF!</v>
      </c>
      <c r="C188" s="48" t="s">
        <v>11</v>
      </c>
      <c r="D188" s="59">
        <v>3600</v>
      </c>
      <c r="H188" s="42"/>
    </row>
    <row r="189" spans="2:8" x14ac:dyDescent="0.15">
      <c r="B189" s="42" t="e">
        <f>CONCATENATE(#REF!," ",#REF!)</f>
        <v>#REF!</v>
      </c>
      <c r="C189" s="48" t="s">
        <v>11</v>
      </c>
      <c r="D189" s="59">
        <v>2821.53</v>
      </c>
      <c r="H189" s="42"/>
    </row>
    <row r="190" spans="2:8" x14ac:dyDescent="0.15">
      <c r="B190" s="42" t="e">
        <f>CONCATENATE(#REF!," ",#REF!)</f>
        <v>#REF!</v>
      </c>
      <c r="C190" s="48" t="s">
        <v>11</v>
      </c>
      <c r="D190" s="59">
        <v>2550</v>
      </c>
      <c r="H190" s="42"/>
    </row>
    <row r="191" spans="2:8" x14ac:dyDescent="0.15">
      <c r="B191" s="42" t="e">
        <f>CONCATENATE(#REF!," ",#REF!)</f>
        <v>#REF!</v>
      </c>
      <c r="C191" s="48" t="s">
        <v>11</v>
      </c>
      <c r="D191" s="42">
        <v>400</v>
      </c>
      <c r="H191" s="42"/>
    </row>
    <row r="192" spans="2:8" x14ac:dyDescent="0.15">
      <c r="B192" s="42" t="e">
        <f>CONCATENATE(#REF!," ",#REF!)</f>
        <v>#REF!</v>
      </c>
      <c r="C192" s="48" t="s">
        <v>11</v>
      </c>
      <c r="D192" s="42">
        <v>898.88</v>
      </c>
      <c r="H192" s="42"/>
    </row>
    <row r="193" spans="2:8" x14ac:dyDescent="0.15">
      <c r="B193" s="42" t="e">
        <f>CONCATENATE(#REF!," ",#REF!)</f>
        <v>#REF!</v>
      </c>
      <c r="C193" s="48" t="s">
        <v>11</v>
      </c>
      <c r="D193" s="59">
        <v>2600</v>
      </c>
      <c r="H193" s="42"/>
    </row>
    <row r="194" spans="2:8" x14ac:dyDescent="0.15">
      <c r="B194" s="42" t="e">
        <f>CONCATENATE(#REF!," ",#REF!)</f>
        <v>#REF!</v>
      </c>
      <c r="C194" s="48" t="s">
        <v>11</v>
      </c>
      <c r="D194" s="59">
        <v>1659.72</v>
      </c>
      <c r="H194" s="42"/>
    </row>
    <row r="195" spans="2:8" x14ac:dyDescent="0.15">
      <c r="B195" s="42" t="e">
        <f>CONCATENATE(#REF!," ",#REF!)</f>
        <v>#REF!</v>
      </c>
      <c r="C195" s="48" t="s">
        <v>11</v>
      </c>
      <c r="D195" s="42">
        <v>300</v>
      </c>
      <c r="H195" s="42"/>
    </row>
    <row r="196" spans="2:8" x14ac:dyDescent="0.15">
      <c r="B196" s="42" t="e">
        <f>CONCATENATE(#REF!," ",#REF!)</f>
        <v>#REF!</v>
      </c>
      <c r="C196" s="48" t="s">
        <v>11</v>
      </c>
      <c r="D196" s="42">
        <v>500</v>
      </c>
      <c r="H196" s="42"/>
    </row>
    <row r="197" spans="2:8" x14ac:dyDescent="0.15">
      <c r="B197" s="42" t="e">
        <f>CONCATENATE(#REF!," ",#REF!)</f>
        <v>#REF!</v>
      </c>
      <c r="C197" s="48" t="s">
        <v>11</v>
      </c>
      <c r="D197" s="42">
        <v>112.36</v>
      </c>
      <c r="H197" s="42"/>
    </row>
    <row r="198" spans="2:8" x14ac:dyDescent="0.15">
      <c r="B198" s="42" t="e">
        <f>CONCATENATE(#REF!," ",#REF!)</f>
        <v>#REF!</v>
      </c>
      <c r="C198" s="48" t="s">
        <v>11</v>
      </c>
      <c r="D198" s="59">
        <v>1900</v>
      </c>
      <c r="H198" s="42"/>
    </row>
    <row r="199" spans="2:8" x14ac:dyDescent="0.15">
      <c r="B199" s="42" t="e">
        <f>CONCATENATE(#REF!," ",#REF!)</f>
        <v>#REF!</v>
      </c>
      <c r="C199" s="48" t="s">
        <v>11</v>
      </c>
      <c r="D199" s="59">
        <v>1308.06</v>
      </c>
      <c r="H199" s="42"/>
    </row>
    <row r="200" spans="2:8" x14ac:dyDescent="0.15">
      <c r="B200" s="42" t="e">
        <f>CONCATENATE(#REF!," ",#REF!)</f>
        <v>#REF!</v>
      </c>
      <c r="C200" s="48" t="s">
        <v>11</v>
      </c>
      <c r="D200" s="42">
        <v>300</v>
      </c>
      <c r="H200" s="42"/>
    </row>
    <row r="201" spans="2:8" x14ac:dyDescent="0.15">
      <c r="B201" s="42" t="e">
        <f>CONCATENATE(#REF!," ",#REF!)</f>
        <v>#REF!</v>
      </c>
      <c r="C201" s="48" t="s">
        <v>11</v>
      </c>
      <c r="D201" s="42">
        <v>500</v>
      </c>
      <c r="H201" s="42"/>
    </row>
    <row r="202" spans="2:8" x14ac:dyDescent="0.15">
      <c r="B202" s="42" t="e">
        <f>CONCATENATE(#REF!," ",#REF!)</f>
        <v>#REF!</v>
      </c>
      <c r="C202" s="48" t="s">
        <v>11</v>
      </c>
      <c r="D202" s="42">
        <v>112.36</v>
      </c>
      <c r="H202" s="42"/>
    </row>
    <row r="203" spans="2:8" x14ac:dyDescent="0.15">
      <c r="B203" s="42" t="e">
        <f>CONCATENATE(#REF!," ",#REF!)</f>
        <v>#REF!</v>
      </c>
      <c r="C203" s="48" t="s">
        <v>11</v>
      </c>
      <c r="D203" s="59">
        <v>1900</v>
      </c>
      <c r="H203" s="42"/>
    </row>
    <row r="204" spans="2:8" x14ac:dyDescent="0.15">
      <c r="B204" s="42" t="e">
        <f>CONCATENATE(#REF!," ",#REF!)</f>
        <v>#REF!</v>
      </c>
      <c r="C204" s="48" t="s">
        <v>11</v>
      </c>
      <c r="D204" s="59">
        <v>1181.1099999999999</v>
      </c>
      <c r="H204" s="42"/>
    </row>
    <row r="205" spans="2:8" x14ac:dyDescent="0.15">
      <c r="B205" s="42" t="e">
        <f>CONCATENATE(#REF!," ",#REF!)</f>
        <v>#REF!</v>
      </c>
      <c r="C205" s="48" t="s">
        <v>11</v>
      </c>
      <c r="D205" s="42">
        <v>490</v>
      </c>
      <c r="H205" s="42"/>
    </row>
    <row r="206" spans="2:8" x14ac:dyDescent="0.15">
      <c r="B206" s="42" t="e">
        <f>CONCATENATE(#REF!," ",#REF!)</f>
        <v>#REF!</v>
      </c>
      <c r="C206" s="48" t="s">
        <v>11</v>
      </c>
      <c r="H206" s="42"/>
    </row>
    <row r="218" spans="2:8" x14ac:dyDescent="0.15">
      <c r="D218" s="59">
        <v>2250</v>
      </c>
      <c r="H218" s="42"/>
    </row>
    <row r="219" spans="2:8" x14ac:dyDescent="0.15">
      <c r="B219" s="42" t="e">
        <f>CONCATENATE(#REF!," ",#REF!)</f>
        <v>#REF!</v>
      </c>
      <c r="C219" s="48" t="s">
        <v>11</v>
      </c>
      <c r="D219" s="59">
        <v>2299.27</v>
      </c>
      <c r="H219" s="42"/>
    </row>
    <row r="220" spans="2:8" x14ac:dyDescent="0.15">
      <c r="B220" s="42" t="e">
        <f>CONCATENATE(#REF!," ",#REF!)</f>
        <v>#REF!</v>
      </c>
      <c r="C220" s="48" t="s">
        <v>11</v>
      </c>
      <c r="D220" s="59">
        <v>15026</v>
      </c>
      <c r="H220" s="42"/>
    </row>
    <row r="221" spans="2:8" x14ac:dyDescent="0.15">
      <c r="B221" s="42" t="e">
        <f>CONCATENATE(#REF!," ",#REF!)</f>
        <v>#REF!</v>
      </c>
      <c r="C221" s="48" t="s">
        <v>11</v>
      </c>
      <c r="D221" s="59">
        <v>4860</v>
      </c>
      <c r="H221" s="42"/>
    </row>
    <row r="222" spans="2:8" x14ac:dyDescent="0.15">
      <c r="B222" s="42" t="e">
        <f>CONCATENATE(#REF!," ",#REF!)</f>
        <v>#REF!</v>
      </c>
      <c r="C222" s="48" t="s">
        <v>11</v>
      </c>
      <c r="D222" s="42">
        <v>960</v>
      </c>
      <c r="H222" s="42"/>
    </row>
    <row r="223" spans="2:8" x14ac:dyDescent="0.15">
      <c r="B223" s="42" t="e">
        <f>CONCATENATE(#REF!," ",#REF!)</f>
        <v>#REF!</v>
      </c>
      <c r="C223" s="48" t="s">
        <v>11</v>
      </c>
      <c r="D223" s="59">
        <v>3152.05</v>
      </c>
      <c r="H223" s="42"/>
    </row>
    <row r="224" spans="2:8" x14ac:dyDescent="0.15">
      <c r="B224" s="42" t="e">
        <f>CONCATENATE(#REF!," ",#REF!)</f>
        <v>#REF!</v>
      </c>
      <c r="C224" s="48" t="s">
        <v>11</v>
      </c>
      <c r="D224" s="42">
        <v>90</v>
      </c>
      <c r="H224" s="42"/>
    </row>
    <row r="225" spans="2:8" x14ac:dyDescent="0.15">
      <c r="B225" s="42" t="e">
        <f>CONCATENATE(#REF!," ",#REF!)</f>
        <v>#REF!</v>
      </c>
      <c r="C225" s="48" t="s">
        <v>11</v>
      </c>
      <c r="D225" s="59">
        <v>2600</v>
      </c>
      <c r="H225" s="42"/>
    </row>
    <row r="226" spans="2:8" x14ac:dyDescent="0.15">
      <c r="B226" s="42" t="e">
        <f>CONCATENATE(#REF!," ",#REF!)</f>
        <v>#REF!</v>
      </c>
      <c r="C226" s="48" t="s">
        <v>11</v>
      </c>
      <c r="D226" s="59">
        <v>12533.63</v>
      </c>
      <c r="H226" s="42"/>
    </row>
    <row r="227" spans="2:8" x14ac:dyDescent="0.15">
      <c r="B227" s="42" t="e">
        <f>CONCATENATE(#REF!," ",#REF!)</f>
        <v>#REF!</v>
      </c>
      <c r="C227" s="48" t="s">
        <v>11</v>
      </c>
      <c r="D227" s="59">
        <v>14971.82</v>
      </c>
      <c r="H227" s="42"/>
    </row>
    <row r="228" spans="2:8" x14ac:dyDescent="0.15">
      <c r="B228" s="42" t="e">
        <f>CONCATENATE(#REF!," ",#REF!)</f>
        <v>#REF!</v>
      </c>
      <c r="C228" s="48" t="s">
        <v>11</v>
      </c>
      <c r="D228" s="42">
        <v>497.34</v>
      </c>
      <c r="H228" s="42"/>
    </row>
    <row r="229" spans="2:8" x14ac:dyDescent="0.15">
      <c r="B229" s="42" t="e">
        <f>CONCATENATE(#REF!," ",#REF!)</f>
        <v>#REF!</v>
      </c>
      <c r="C229" s="48" t="s">
        <v>11</v>
      </c>
      <c r="D229" s="59">
        <v>6500</v>
      </c>
      <c r="H229" s="42"/>
    </row>
    <row r="230" spans="2:8" x14ac:dyDescent="0.15">
      <c r="B230" s="42" t="e">
        <f>CONCATENATE(#REF!," ",#REF!)</f>
        <v>#REF!</v>
      </c>
      <c r="C230" s="48" t="s">
        <v>11</v>
      </c>
      <c r="D230" s="42">
        <v>600</v>
      </c>
      <c r="H230" s="42"/>
    </row>
    <row r="231" spans="2:8" x14ac:dyDescent="0.15">
      <c r="B231" s="42" t="e">
        <f>CONCATENATE(#REF!," ",#REF!)</f>
        <v>#REF!</v>
      </c>
      <c r="C231" s="48" t="s">
        <v>11</v>
      </c>
      <c r="D231" s="59">
        <v>1156.7</v>
      </c>
      <c r="H231" s="42"/>
    </row>
    <row r="232" spans="2:8" x14ac:dyDescent="0.15">
      <c r="B232" s="42" t="e">
        <f>CONCATENATE(#REF!," ",#REF!)</f>
        <v>#REF!</v>
      </c>
      <c r="C232" s="48" t="s">
        <v>11</v>
      </c>
      <c r="D232" s="42">
        <v>634.65</v>
      </c>
      <c r="H232" s="42"/>
    </row>
    <row r="233" spans="2:8" x14ac:dyDescent="0.15">
      <c r="B233" s="42" t="e">
        <f>CONCATENATE(#REF!," ",#REF!)</f>
        <v>#REF!</v>
      </c>
      <c r="C233" s="48" t="s">
        <v>11</v>
      </c>
      <c r="D233" s="42">
        <v>141.44999999999999</v>
      </c>
      <c r="H233" s="42"/>
    </row>
    <row r="234" spans="2:8" x14ac:dyDescent="0.15">
      <c r="B234" s="42" t="e">
        <f>CONCATENATE(#REF!," ",#REF!)</f>
        <v>#REF!</v>
      </c>
      <c r="C234" s="48" t="s">
        <v>11</v>
      </c>
      <c r="D234" s="42">
        <v>21.05</v>
      </c>
      <c r="H234" s="42"/>
    </row>
    <row r="235" spans="2:8" x14ac:dyDescent="0.15">
      <c r="B235" s="42" t="e">
        <f>CONCATENATE(#REF!," ",#REF!)</f>
        <v>#REF!</v>
      </c>
      <c r="C235" s="48" t="s">
        <v>11</v>
      </c>
      <c r="D235" s="59">
        <v>1953.3</v>
      </c>
      <c r="H235" s="42"/>
    </row>
    <row r="236" spans="2:8" x14ac:dyDescent="0.15">
      <c r="B236" s="42" t="e">
        <f>CONCATENATE(#REF!," ",#REF!)</f>
        <v>#REF!</v>
      </c>
      <c r="C236" s="48" t="s">
        <v>11</v>
      </c>
      <c r="D236" s="42">
        <v>5</v>
      </c>
      <c r="H236" s="42"/>
    </row>
    <row r="237" spans="2:8" x14ac:dyDescent="0.15">
      <c r="B237" s="42" t="e">
        <f>CONCATENATE(#REF!," ",#REF!)</f>
        <v>#REF!</v>
      </c>
      <c r="C237" s="48" t="s">
        <v>11</v>
      </c>
      <c r="D237" s="59">
        <v>1202.5999999999999</v>
      </c>
      <c r="H237" s="42"/>
    </row>
    <row r="238" spans="2:8" x14ac:dyDescent="0.15">
      <c r="B238" s="42" t="e">
        <f>CONCATENATE(#REF!," ",#REF!)</f>
        <v>#REF!</v>
      </c>
      <c r="C238" s="48" t="s">
        <v>11</v>
      </c>
      <c r="D238" s="59">
        <v>8699.5499999999993</v>
      </c>
      <c r="H238" s="42"/>
    </row>
    <row r="239" spans="2:8" x14ac:dyDescent="0.15">
      <c r="B239" s="42" t="e">
        <f>CONCATENATE(#REF!," ",#REF!)</f>
        <v>#REF!</v>
      </c>
      <c r="C239" s="48" t="s">
        <v>11</v>
      </c>
      <c r="D239" s="59">
        <v>109313.75</v>
      </c>
      <c r="H239" s="42"/>
    </row>
    <row r="240" spans="2:8" x14ac:dyDescent="0.15">
      <c r="B240" s="42" t="e">
        <f>CONCATENATE(#REF!," ",#REF!)</f>
        <v>#REF!</v>
      </c>
      <c r="C240" s="48" t="s">
        <v>11</v>
      </c>
      <c r="D240" s="59">
        <v>19671.78</v>
      </c>
      <c r="H240" s="42"/>
    </row>
    <row r="241" spans="2:8" x14ac:dyDescent="0.15">
      <c r="B241" s="42" t="e">
        <f>CONCATENATE(#REF!," ",#REF!)</f>
        <v>#REF!</v>
      </c>
      <c r="C241" s="48" t="s">
        <v>11</v>
      </c>
      <c r="D241" s="42">
        <v>664.04</v>
      </c>
      <c r="H241" s="42"/>
    </row>
    <row r="242" spans="2:8" x14ac:dyDescent="0.15">
      <c r="B242" s="42" t="e">
        <f>CONCATENATE(#REF!," ",#REF!)</f>
        <v>#REF!</v>
      </c>
      <c r="C242" s="48" t="s">
        <v>11</v>
      </c>
      <c r="D242" s="59">
        <v>5675</v>
      </c>
      <c r="H242" s="42"/>
    </row>
    <row r="243" spans="2:8" x14ac:dyDescent="0.15">
      <c r="B243" s="42" t="e">
        <f>CONCATENATE(#REF!," ",#REF!)</f>
        <v>#REF!</v>
      </c>
      <c r="C243" s="48" t="s">
        <v>11</v>
      </c>
      <c r="D243" s="59">
        <v>1728</v>
      </c>
      <c r="H243" s="42"/>
    </row>
    <row r="244" spans="2:8" x14ac:dyDescent="0.15">
      <c r="B244" s="42" t="e">
        <f>CONCATENATE(#REF!," ",#REF!)</f>
        <v>#REF!</v>
      </c>
      <c r="C244" s="48" t="s">
        <v>11</v>
      </c>
      <c r="D244" s="42">
        <v>25.75</v>
      </c>
      <c r="H244" s="42"/>
    </row>
    <row r="245" spans="2:8" x14ac:dyDescent="0.15">
      <c r="B245" s="42" t="e">
        <f>CONCATENATE(#REF!," ",#REF!)</f>
        <v>#REF!</v>
      </c>
      <c r="C245" s="48" t="s">
        <v>11</v>
      </c>
      <c r="D245" s="59">
        <v>11500</v>
      </c>
      <c r="H245" s="42"/>
    </row>
    <row r="246" spans="2:8" x14ac:dyDescent="0.15">
      <c r="B246" s="42" t="e">
        <f>CONCATENATE(#REF!," ",#REF!)</f>
        <v>#REF!</v>
      </c>
      <c r="C246" s="48" t="s">
        <v>11</v>
      </c>
      <c r="D246" s="59">
        <v>7360</v>
      </c>
      <c r="H246" s="42"/>
    </row>
    <row r="247" spans="2:8" x14ac:dyDescent="0.15">
      <c r="B247" s="42" t="e">
        <f>CONCATENATE(#REF!," ",#REF!)</f>
        <v>#REF!</v>
      </c>
      <c r="C247" s="48" t="s">
        <v>11</v>
      </c>
      <c r="D247" s="59">
        <v>100000</v>
      </c>
      <c r="H247" s="42"/>
    </row>
    <row r="248" spans="2:8" x14ac:dyDescent="0.15">
      <c r="B248" s="42" t="e">
        <f>CONCATENATE(#REF!," ",#REF!)</f>
        <v>#REF!</v>
      </c>
      <c r="C248" s="48" t="s">
        <v>11</v>
      </c>
      <c r="D248" s="42">
        <v>156.46</v>
      </c>
      <c r="H248" s="42"/>
    </row>
    <row r="249" spans="2:8" x14ac:dyDescent="0.15">
      <c r="B249" s="42" t="e">
        <f>CONCATENATE(#REF!," ",#REF!)</f>
        <v>#REF!</v>
      </c>
      <c r="C249" s="48" t="s">
        <v>11</v>
      </c>
      <c r="D249" s="42">
        <v>46</v>
      </c>
      <c r="H249" s="42"/>
    </row>
    <row r="250" spans="2:8" x14ac:dyDescent="0.15">
      <c r="B250" s="42" t="e">
        <f>CONCATENATE(#REF!," ",#REF!)</f>
        <v>#REF!</v>
      </c>
      <c r="C250" s="48" t="s">
        <v>11</v>
      </c>
      <c r="D250" s="59">
        <v>1286.6400000000001</v>
      </c>
      <c r="H250" s="42"/>
    </row>
    <row r="251" spans="2:8" x14ac:dyDescent="0.15">
      <c r="B251" s="42" t="e">
        <f>CONCATENATE(#REF!," ",#REF!)</f>
        <v>#REF!</v>
      </c>
      <c r="C251" s="48" t="s">
        <v>11</v>
      </c>
      <c r="D251" s="59">
        <v>1608.3</v>
      </c>
      <c r="H251" s="42"/>
    </row>
    <row r="252" spans="2:8" x14ac:dyDescent="0.15">
      <c r="B252" s="42" t="e">
        <f>CONCATENATE(#REF!," ",#REF!)</f>
        <v>#REF!</v>
      </c>
      <c r="C252" s="48" t="s">
        <v>11</v>
      </c>
      <c r="D252" s="42">
        <v>381.32</v>
      </c>
      <c r="H252" s="42"/>
    </row>
    <row r="253" spans="2:8" x14ac:dyDescent="0.15">
      <c r="B253" s="42" t="e">
        <f>CONCATENATE(#REF!," ",#REF!)</f>
        <v>#REF!</v>
      </c>
      <c r="C253" s="48" t="s">
        <v>11</v>
      </c>
      <c r="D253" s="42">
        <v>334.56</v>
      </c>
      <c r="H253" s="42"/>
    </row>
    <row r="254" spans="2:8" x14ac:dyDescent="0.15">
      <c r="B254" s="42" t="e">
        <f>CONCATENATE(#REF!," ",#REF!)</f>
        <v>#REF!</v>
      </c>
      <c r="C254" s="48" t="s">
        <v>11</v>
      </c>
      <c r="D254" s="42">
        <v>580.72</v>
      </c>
      <c r="H254" s="42"/>
    </row>
    <row r="255" spans="2:8" x14ac:dyDescent="0.15">
      <c r="B255" s="42" t="e">
        <f>CONCATENATE(#REF!," ",#REF!)</f>
        <v>#REF!</v>
      </c>
      <c r="C255" s="48" t="s">
        <v>11</v>
      </c>
      <c r="D255" s="42">
        <v>100</v>
      </c>
      <c r="H255" s="42"/>
    </row>
    <row r="256" spans="2:8" x14ac:dyDescent="0.15">
      <c r="B256" s="42" t="e">
        <f>CONCATENATE(#REF!," ",#REF!)</f>
        <v>#REF!</v>
      </c>
      <c r="C256" s="48" t="s">
        <v>11</v>
      </c>
      <c r="D256" s="42">
        <v>100</v>
      </c>
      <c r="H256" s="42"/>
    </row>
    <row r="257" spans="2:8" x14ac:dyDescent="0.15">
      <c r="B257" s="42" t="e">
        <f>CONCATENATE(#REF!," ",#REF!)</f>
        <v>#REF!</v>
      </c>
      <c r="C257" s="48" t="s">
        <v>11</v>
      </c>
      <c r="D257" s="42">
        <v>500</v>
      </c>
      <c r="H257" s="42"/>
    </row>
    <row r="258" spans="2:8" x14ac:dyDescent="0.15">
      <c r="B258" s="42" t="e">
        <f>CONCATENATE(#REF!," ",#REF!)</f>
        <v>#REF!</v>
      </c>
      <c r="C258" s="48" t="s">
        <v>11</v>
      </c>
      <c r="D258" s="42">
        <v>631</v>
      </c>
      <c r="H258" s="42"/>
    </row>
    <row r="259" spans="2:8" x14ac:dyDescent="0.15">
      <c r="B259" s="42" t="e">
        <f>CONCATENATE(#REF!," ",#REF!)</f>
        <v>#REF!</v>
      </c>
      <c r="C259" s="48" t="s">
        <v>11</v>
      </c>
      <c r="D259" s="42">
        <v>100</v>
      </c>
      <c r="H259" s="42"/>
    </row>
    <row r="260" spans="2:8" x14ac:dyDescent="0.15">
      <c r="B260" s="42" t="e">
        <f>CONCATENATE(#REF!," ",#REF!)</f>
        <v>#REF!</v>
      </c>
      <c r="C260" s="48" t="s">
        <v>11</v>
      </c>
      <c r="D260" s="42">
        <v>100</v>
      </c>
      <c r="H260" s="42"/>
    </row>
    <row r="261" spans="2:8" x14ac:dyDescent="0.15">
      <c r="B261" s="42" t="e">
        <f>CONCATENATE(#REF!," ",#REF!)</f>
        <v>#REF!</v>
      </c>
      <c r="C261" s="48" t="s">
        <v>11</v>
      </c>
      <c r="D261" s="42">
        <v>500</v>
      </c>
      <c r="H261" s="42"/>
    </row>
    <row r="262" spans="2:8" x14ac:dyDescent="0.15">
      <c r="B262" s="42" t="e">
        <f>CONCATENATE(#REF!," ",#REF!)</f>
        <v>#REF!</v>
      </c>
      <c r="C262" s="48" t="s">
        <v>11</v>
      </c>
      <c r="D262" s="59">
        <v>1634.27</v>
      </c>
      <c r="H262" s="42"/>
    </row>
    <row r="263" spans="2:8" x14ac:dyDescent="0.15">
      <c r="B263" s="42" t="e">
        <f>CONCATENATE(#REF!," ",#REF!)</f>
        <v>#REF!</v>
      </c>
      <c r="C263" s="48" t="s">
        <v>11</v>
      </c>
      <c r="D263" s="42">
        <v>100</v>
      </c>
      <c r="H263" s="42"/>
    </row>
    <row r="264" spans="2:8" x14ac:dyDescent="0.15">
      <c r="B264" s="42" t="e">
        <f>CONCATENATE(#REF!," ",#REF!)</f>
        <v>#REF!</v>
      </c>
      <c r="C264" s="48" t="s">
        <v>11</v>
      </c>
      <c r="D264" s="42">
        <v>300</v>
      </c>
      <c r="H264" s="42"/>
    </row>
    <row r="265" spans="2:8" x14ac:dyDescent="0.15">
      <c r="B265" s="42" t="e">
        <f>CONCATENATE(#REF!," ",#REF!)</f>
        <v>#REF!</v>
      </c>
      <c r="C265" s="48" t="s">
        <v>11</v>
      </c>
      <c r="D265" s="59">
        <v>1500</v>
      </c>
      <c r="H265" s="42"/>
    </row>
    <row r="266" spans="2:8" x14ac:dyDescent="0.15">
      <c r="B266" s="42" t="e">
        <f>CONCATENATE(#REF!," ",#REF!)</f>
        <v>#REF!</v>
      </c>
      <c r="C266" s="48" t="s">
        <v>11</v>
      </c>
      <c r="D266" s="59">
        <v>1437.57</v>
      </c>
      <c r="H266" s="42"/>
    </row>
    <row r="267" spans="2:8" x14ac:dyDescent="0.15">
      <c r="B267" s="42" t="e">
        <f>CONCATENATE(#REF!," ",#REF!)</f>
        <v>#REF!</v>
      </c>
      <c r="C267" s="48" t="s">
        <v>11</v>
      </c>
      <c r="D267" s="42">
        <v>100</v>
      </c>
      <c r="H267" s="42"/>
    </row>
    <row r="268" spans="2:8" x14ac:dyDescent="0.15">
      <c r="B268" s="42" t="e">
        <f>CONCATENATE(#REF!," ",#REF!)</f>
        <v>#REF!</v>
      </c>
      <c r="C268" s="48" t="s">
        <v>11</v>
      </c>
      <c r="D268" s="59">
        <v>1200</v>
      </c>
      <c r="H268" s="42"/>
    </row>
    <row r="269" spans="2:8" x14ac:dyDescent="0.15">
      <c r="B269" s="42" t="e">
        <f>CONCATENATE(#REF!," ",#REF!)</f>
        <v>#REF!</v>
      </c>
      <c r="C269" s="48" t="s">
        <v>11</v>
      </c>
      <c r="D269" s="59">
        <v>1764.81</v>
      </c>
      <c r="H269" s="42"/>
    </row>
    <row r="270" spans="2:8" x14ac:dyDescent="0.15">
      <c r="B270" s="42" t="e">
        <f>CONCATENATE(#REF!," ",#REF!)</f>
        <v>#REF!</v>
      </c>
      <c r="C270" s="48" t="s">
        <v>11</v>
      </c>
      <c r="D270" s="42">
        <v>400</v>
      </c>
      <c r="H270" s="42"/>
    </row>
    <row r="271" spans="2:8" x14ac:dyDescent="0.15">
      <c r="B271" s="42" t="e">
        <f>CONCATENATE(#REF!," ",#REF!)</f>
        <v>#REF!</v>
      </c>
      <c r="C271" s="48" t="s">
        <v>11</v>
      </c>
      <c r="D271" s="42">
        <v>100</v>
      </c>
      <c r="H271" s="42"/>
    </row>
    <row r="272" spans="2:8" x14ac:dyDescent="0.15">
      <c r="B272" s="42" t="e">
        <f>CONCATENATE(#REF!," ",#REF!)</f>
        <v>#REF!</v>
      </c>
      <c r="C272" s="48" t="s">
        <v>11</v>
      </c>
      <c r="D272" s="42">
        <v>800</v>
      </c>
      <c r="H272" s="42"/>
    </row>
    <row r="273" spans="2:8" x14ac:dyDescent="0.15">
      <c r="B273" s="42" t="e">
        <f>CONCATENATE(#REF!," ",#REF!)</f>
        <v>#REF!</v>
      </c>
      <c r="C273" s="48" t="s">
        <v>11</v>
      </c>
      <c r="D273" s="42">
        <v>991.57</v>
      </c>
      <c r="H273" s="42"/>
    </row>
    <row r="274" spans="2:8" x14ac:dyDescent="0.15">
      <c r="B274" s="42" t="e">
        <f>CONCATENATE(#REF!," ",#REF!)</f>
        <v>#REF!</v>
      </c>
      <c r="C274" s="48" t="s">
        <v>11</v>
      </c>
      <c r="D274" s="59">
        <v>2108</v>
      </c>
      <c r="H274" s="42"/>
    </row>
    <row r="275" spans="2:8" x14ac:dyDescent="0.15">
      <c r="B275" s="42" t="e">
        <f>CONCATENATE(#REF!," ",#REF!)</f>
        <v>#REF!</v>
      </c>
      <c r="C275" s="48" t="s">
        <v>11</v>
      </c>
      <c r="D275" s="42">
        <v>160.19999999999999</v>
      </c>
      <c r="H275" s="42"/>
    </row>
    <row r="276" spans="2:8" x14ac:dyDescent="0.15">
      <c r="B276" s="42" t="e">
        <f>CONCATENATE(#REF!," ",#REF!)</f>
        <v>#REF!</v>
      </c>
      <c r="C276" s="48" t="s">
        <v>11</v>
      </c>
      <c r="D276" s="42">
        <v>37.700000000000003</v>
      </c>
      <c r="H276" s="42"/>
    </row>
    <row r="277" spans="2:8" x14ac:dyDescent="0.15">
      <c r="B277" s="42" t="e">
        <f>CONCATENATE(#REF!," ",#REF!)</f>
        <v>#REF!</v>
      </c>
      <c r="C277" s="48" t="s">
        <v>11</v>
      </c>
      <c r="D277" s="42">
        <v>312</v>
      </c>
      <c r="H277" s="42"/>
    </row>
    <row r="278" spans="2:8" x14ac:dyDescent="0.15">
      <c r="B278" s="42" t="e">
        <f>CONCATENATE(#REF!," ",#REF!)</f>
        <v>#REF!</v>
      </c>
      <c r="C278" s="48" t="s">
        <v>11</v>
      </c>
      <c r="D278" s="59">
        <v>19834.28</v>
      </c>
      <c r="H278" s="42"/>
    </row>
    <row r="279" spans="2:8" x14ac:dyDescent="0.15">
      <c r="B279" s="42" t="e">
        <f>CONCATENATE(#REF!," ",#REF!)</f>
        <v>#REF!</v>
      </c>
      <c r="C279" s="48" t="s">
        <v>11</v>
      </c>
      <c r="D279" s="59">
        <v>2756.24</v>
      </c>
      <c r="H279" s="42"/>
    </row>
    <row r="280" spans="2:8" x14ac:dyDescent="0.15">
      <c r="B280" s="42" t="e">
        <f>CONCATENATE(#REF!," ",#REF!)</f>
        <v>#REF!</v>
      </c>
      <c r="C280" s="48" t="s">
        <v>11</v>
      </c>
      <c r="D280" s="59">
        <v>9440.2199999999993</v>
      </c>
      <c r="H280" s="42"/>
    </row>
    <row r="281" spans="2:8" x14ac:dyDescent="0.15">
      <c r="B281" s="42" t="e">
        <f>CONCATENATE(#REF!," ",#REF!)</f>
        <v>#REF!</v>
      </c>
      <c r="C281" s="48" t="s">
        <v>11</v>
      </c>
      <c r="D281" s="59">
        <v>2000</v>
      </c>
      <c r="H281" s="42"/>
    </row>
    <row r="282" spans="2:8" x14ac:dyDescent="0.15">
      <c r="B282" s="42" t="e">
        <f>CONCATENATE(#REF!," ",#REF!)</f>
        <v>#REF!</v>
      </c>
      <c r="C282" s="48" t="s">
        <v>11</v>
      </c>
      <c r="D282" s="59">
        <v>2000</v>
      </c>
      <c r="H282" s="42"/>
    </row>
    <row r="283" spans="2:8" x14ac:dyDescent="0.15">
      <c r="B283" s="42" t="e">
        <f>CONCATENATE(#REF!," ",#REF!)</f>
        <v>#REF!</v>
      </c>
      <c r="C283" s="48" t="s">
        <v>11</v>
      </c>
      <c r="D283" s="59">
        <v>2000</v>
      </c>
      <c r="H283" s="42"/>
    </row>
    <row r="284" spans="2:8" x14ac:dyDescent="0.15">
      <c r="B284" s="42" t="e">
        <f>CONCATENATE(#REF!," ",#REF!)</f>
        <v>#REF!</v>
      </c>
      <c r="C284" s="48" t="s">
        <v>11</v>
      </c>
      <c r="D284" s="59">
        <v>10150</v>
      </c>
      <c r="H284" s="42"/>
    </row>
    <row r="285" spans="2:8" x14ac:dyDescent="0.15">
      <c r="B285" s="42" t="e">
        <f>CONCATENATE(#REF!," ",#REF!)</f>
        <v>#REF!</v>
      </c>
      <c r="C285" s="48" t="s">
        <v>11</v>
      </c>
      <c r="D285" s="42">
        <v>100</v>
      </c>
      <c r="H285" s="42"/>
    </row>
    <row r="286" spans="2:8" x14ac:dyDescent="0.15">
      <c r="B286" s="42" t="e">
        <f>CONCATENATE(#REF!," ",#REF!)</f>
        <v>#REF!</v>
      </c>
      <c r="C286" s="48" t="s">
        <v>11</v>
      </c>
      <c r="D286" s="59">
        <v>1390.5</v>
      </c>
      <c r="H286" s="42"/>
    </row>
    <row r="287" spans="2:8" x14ac:dyDescent="0.15">
      <c r="B287" s="42" t="e">
        <f>CONCATENATE(#REF!," ",#REF!)</f>
        <v>#REF!</v>
      </c>
      <c r="C287" s="48" t="s">
        <v>11</v>
      </c>
      <c r="D287" s="42">
        <v>867.55</v>
      </c>
      <c r="H287" s="42"/>
    </row>
    <row r="288" spans="2:8" x14ac:dyDescent="0.15">
      <c r="B288" s="42" t="e">
        <f>CONCATENATE(#REF!," ",#REF!)</f>
        <v>#REF!</v>
      </c>
      <c r="C288" s="48" t="s">
        <v>11</v>
      </c>
      <c r="D288" s="42">
        <v>9.24</v>
      </c>
      <c r="H288" s="42"/>
    </row>
    <row r="289" spans="2:8" x14ac:dyDescent="0.15">
      <c r="B289" s="42" t="e">
        <f>CONCATENATE(#REF!," ",#REF!)</f>
        <v>#REF!</v>
      </c>
      <c r="C289" s="48" t="s">
        <v>11</v>
      </c>
      <c r="D289" s="59">
        <v>4161.83</v>
      </c>
      <c r="H289" s="42"/>
    </row>
    <row r="290" spans="2:8" x14ac:dyDescent="0.15">
      <c r="B290" s="42" t="e">
        <f>CONCATENATE(#REF!," ",#REF!)</f>
        <v>#REF!</v>
      </c>
      <c r="C290" s="48" t="s">
        <v>11</v>
      </c>
      <c r="D290" s="42">
        <v>456.95</v>
      </c>
      <c r="H290" s="42"/>
    </row>
    <row r="291" spans="2:8" x14ac:dyDescent="0.15">
      <c r="B291" s="42" t="e">
        <f>CONCATENATE(#REF!," ",#REF!)</f>
        <v>#REF!</v>
      </c>
      <c r="C291" s="48" t="s">
        <v>11</v>
      </c>
      <c r="D291" s="59">
        <v>11232</v>
      </c>
      <c r="H291" s="42"/>
    </row>
    <row r="292" spans="2:8" x14ac:dyDescent="0.15">
      <c r="B292" s="42" t="e">
        <f>CONCATENATE(#REF!," ",#REF!)</f>
        <v>#REF!</v>
      </c>
      <c r="C292" s="48" t="s">
        <v>11</v>
      </c>
      <c r="D292" s="59">
        <v>1452.16</v>
      </c>
      <c r="H292" s="42"/>
    </row>
    <row r="293" spans="2:8" x14ac:dyDescent="0.15">
      <c r="B293" s="42" t="e">
        <f>CONCATENATE(#REF!," ",#REF!)</f>
        <v>#REF!</v>
      </c>
      <c r="C293" s="48" t="s">
        <v>11</v>
      </c>
      <c r="D293" s="59">
        <v>13958.87</v>
      </c>
      <c r="H293" s="42"/>
    </row>
    <row r="294" spans="2:8" x14ac:dyDescent="0.15">
      <c r="B294" s="42" t="e">
        <f>CONCATENATE(#REF!," ",#REF!)</f>
        <v>#REF!</v>
      </c>
      <c r="C294" s="48" t="s">
        <v>11</v>
      </c>
      <c r="D294" s="59">
        <v>1000</v>
      </c>
      <c r="H294" s="42"/>
    </row>
    <row r="295" spans="2:8" x14ac:dyDescent="0.15">
      <c r="B295" s="42" t="e">
        <f>CONCATENATE(#REF!," ",#REF!)</f>
        <v>#REF!</v>
      </c>
      <c r="C295" s="48" t="s">
        <v>11</v>
      </c>
      <c r="D295" s="42">
        <v>200</v>
      </c>
      <c r="H295" s="42"/>
    </row>
    <row r="296" spans="2:8" x14ac:dyDescent="0.15">
      <c r="B296" s="42" t="e">
        <f>CONCATENATE(#REF!," ",#REF!)</f>
        <v>#REF!</v>
      </c>
      <c r="C296" s="48" t="s">
        <v>11</v>
      </c>
      <c r="D296" s="59">
        <v>17250</v>
      </c>
      <c r="H296" s="42"/>
    </row>
    <row r="297" spans="2:8" x14ac:dyDescent="0.15">
      <c r="B297" s="42" t="e">
        <f>CONCATENATE(#REF!," ",#REF!)</f>
        <v>#REF!</v>
      </c>
      <c r="C297" s="48" t="s">
        <v>11</v>
      </c>
      <c r="D297" s="59">
        <v>3342.4</v>
      </c>
      <c r="H297" s="42"/>
    </row>
    <row r="298" spans="2:8" x14ac:dyDescent="0.15">
      <c r="B298" s="42" t="e">
        <f>CONCATENATE(#REF!," ",#REF!)</f>
        <v>#REF!</v>
      </c>
      <c r="C298" s="48" t="s">
        <v>11</v>
      </c>
      <c r="D298" s="59">
        <v>2952.07</v>
      </c>
      <c r="H298" s="42"/>
    </row>
    <row r="299" spans="2:8" x14ac:dyDescent="0.15">
      <c r="B299" s="42" t="e">
        <f>CONCATENATE(#REF!," ",#REF!)</f>
        <v>#REF!</v>
      </c>
      <c r="C299" s="48" t="s">
        <v>11</v>
      </c>
      <c r="D299" s="59">
        <v>2932.31</v>
      </c>
      <c r="H299" s="42"/>
    </row>
    <row r="300" spans="2:8" x14ac:dyDescent="0.15">
      <c r="B300" s="42" t="e">
        <f>CONCATENATE(#REF!," ",#REF!)</f>
        <v>#REF!</v>
      </c>
      <c r="C300" s="48" t="s">
        <v>11</v>
      </c>
      <c r="D300" s="59">
        <v>3152.46</v>
      </c>
      <c r="H300" s="42"/>
    </row>
    <row r="301" spans="2:8" x14ac:dyDescent="0.15">
      <c r="B301" s="42" t="e">
        <f>CONCATENATE(#REF!," ",#REF!)</f>
        <v>#REF!</v>
      </c>
      <c r="C301" s="48" t="s">
        <v>11</v>
      </c>
      <c r="D301" s="59">
        <v>4800</v>
      </c>
      <c r="H301" s="42"/>
    </row>
    <row r="302" spans="2:8" x14ac:dyDescent="0.15">
      <c r="B302" s="42" t="e">
        <f>CONCATENATE(#REF!," ",#REF!)</f>
        <v>#REF!</v>
      </c>
      <c r="C302" s="48" t="s">
        <v>11</v>
      </c>
      <c r="D302" s="59">
        <v>21675.599999999999</v>
      </c>
      <c r="H302" s="42"/>
    </row>
    <row r="303" spans="2:8" x14ac:dyDescent="0.15">
      <c r="B303" s="42" t="e">
        <f>CONCATENATE(#REF!," ",#REF!)</f>
        <v>#REF!</v>
      </c>
      <c r="C303" s="48" t="s">
        <v>11</v>
      </c>
      <c r="D303" s="59">
        <v>12841.6</v>
      </c>
      <c r="H303" s="42"/>
    </row>
    <row r="304" spans="2:8" x14ac:dyDescent="0.15">
      <c r="B304" s="42" t="e">
        <f>CONCATENATE(#REF!," ",#REF!)</f>
        <v>#REF!</v>
      </c>
      <c r="C304" s="48" t="s">
        <v>11</v>
      </c>
      <c r="D304" s="42">
        <v>200</v>
      </c>
      <c r="H304" s="42"/>
    </row>
    <row r="305" spans="2:8" x14ac:dyDescent="0.15">
      <c r="B305" s="42" t="e">
        <f>CONCATENATE(#REF!," ",#REF!)</f>
        <v>#REF!</v>
      </c>
      <c r="C305" s="48" t="s">
        <v>11</v>
      </c>
      <c r="D305" s="59">
        <v>1220</v>
      </c>
      <c r="H305" s="42"/>
    </row>
    <row r="306" spans="2:8" x14ac:dyDescent="0.15">
      <c r="B306" s="42" t="e">
        <f>CONCATENATE(#REF!," ",#REF!)</f>
        <v>#REF!</v>
      </c>
      <c r="C306" s="48" t="s">
        <v>11</v>
      </c>
      <c r="D306" s="42">
        <v>140</v>
      </c>
      <c r="H306" s="42"/>
    </row>
    <row r="307" spans="2:8" x14ac:dyDescent="0.15">
      <c r="B307" s="42" t="e">
        <f>CONCATENATE(#REF!," ",#REF!)</f>
        <v>#REF!</v>
      </c>
      <c r="C307" s="48" t="s">
        <v>11</v>
      </c>
      <c r="D307" s="59">
        <v>2010.35</v>
      </c>
      <c r="H307" s="42"/>
    </row>
    <row r="308" spans="2:8" x14ac:dyDescent="0.15">
      <c r="B308" s="42" t="e">
        <f>CONCATENATE(#REF!," ",#REF!)</f>
        <v>#REF!</v>
      </c>
      <c r="C308" s="48" t="s">
        <v>11</v>
      </c>
      <c r="D308" s="59">
        <v>2010.35</v>
      </c>
      <c r="H308" s="42"/>
    </row>
    <row r="309" spans="2:8" x14ac:dyDescent="0.15">
      <c r="B309" s="42" t="e">
        <f>CONCATENATE(#REF!," ",#REF!)</f>
        <v>#REF!</v>
      </c>
      <c r="C309" s="48" t="s">
        <v>11</v>
      </c>
      <c r="D309" s="59">
        <v>2010.35</v>
      </c>
      <c r="H309" s="42"/>
    </row>
    <row r="310" spans="2:8" x14ac:dyDescent="0.15">
      <c r="B310" s="42" t="e">
        <f>CONCATENATE(#REF!," ",#REF!)</f>
        <v>#REF!</v>
      </c>
      <c r="C310" s="48" t="s">
        <v>11</v>
      </c>
      <c r="D310" s="59">
        <v>2010.35</v>
      </c>
      <c r="H310" s="42"/>
    </row>
    <row r="311" spans="2:8" x14ac:dyDescent="0.15">
      <c r="B311" s="42" t="e">
        <f>CONCATENATE(#REF!," ",#REF!)</f>
        <v>#REF!</v>
      </c>
      <c r="C311" s="48" t="s">
        <v>11</v>
      </c>
      <c r="D311" s="59">
        <v>6155.4</v>
      </c>
      <c r="H311" s="42"/>
    </row>
    <row r="312" spans="2:8" x14ac:dyDescent="0.15">
      <c r="B312" s="42" t="e">
        <f>CONCATENATE(#REF!," ",#REF!)</f>
        <v>#REF!</v>
      </c>
      <c r="C312" s="48" t="s">
        <v>11</v>
      </c>
      <c r="D312" s="42">
        <v>0.6</v>
      </c>
      <c r="H312" s="42"/>
    </row>
    <row r="313" spans="2:8" x14ac:dyDescent="0.15">
      <c r="B313" s="42" t="e">
        <f>CONCATENATE(#REF!," ",#REF!)</f>
        <v>#REF!</v>
      </c>
      <c r="C313" s="48" t="s">
        <v>11</v>
      </c>
      <c r="D313" s="59">
        <v>1000</v>
      </c>
      <c r="H313" s="42"/>
    </row>
    <row r="314" spans="2:8" x14ac:dyDescent="0.15">
      <c r="B314" s="42" t="e">
        <f>CONCATENATE(#REF!," ",#REF!)</f>
        <v>#REF!</v>
      </c>
      <c r="C314" s="48" t="s">
        <v>11</v>
      </c>
      <c r="D314" s="42">
        <v>600</v>
      </c>
      <c r="H314" s="42"/>
    </row>
    <row r="315" spans="2:8" x14ac:dyDescent="0.15">
      <c r="B315" s="42" t="e">
        <f>CONCATENATE(#REF!," ",#REF!)</f>
        <v>#REF!</v>
      </c>
      <c r="C315" s="48" t="s">
        <v>11</v>
      </c>
      <c r="D315" s="42">
        <v>500</v>
      </c>
      <c r="H315" s="42"/>
    </row>
    <row r="316" spans="2:8" x14ac:dyDescent="0.15">
      <c r="B316" s="42" t="e">
        <f>CONCATENATE(#REF!," ",#REF!)</f>
        <v>#REF!</v>
      </c>
      <c r="C316" s="48" t="s">
        <v>11</v>
      </c>
      <c r="D316" s="42">
        <v>200</v>
      </c>
      <c r="H316" s="42"/>
    </row>
    <row r="317" spans="2:8" x14ac:dyDescent="0.15">
      <c r="B317" s="42" t="e">
        <f>CONCATENATE(#REF!," ",#REF!)</f>
        <v>#REF!</v>
      </c>
      <c r="C317" s="48" t="s">
        <v>11</v>
      </c>
      <c r="D317" s="59">
        <v>1440</v>
      </c>
      <c r="H317" s="42"/>
    </row>
    <row r="318" spans="2:8" x14ac:dyDescent="0.15">
      <c r="B318" s="42" t="e">
        <f>CONCATENATE(#REF!," ",#REF!)</f>
        <v>#REF!</v>
      </c>
      <c r="C318" s="48" t="s">
        <v>11</v>
      </c>
      <c r="D318" s="42">
        <v>980.5</v>
      </c>
      <c r="H318" s="42"/>
    </row>
    <row r="319" spans="2:8" x14ac:dyDescent="0.15">
      <c r="B319" s="42" t="e">
        <f>CONCATENATE(#REF!," ",#REF!)</f>
        <v>#REF!</v>
      </c>
      <c r="C319" s="48" t="s">
        <v>11</v>
      </c>
      <c r="D319" s="42">
        <v>915.13</v>
      </c>
      <c r="H319" s="42"/>
    </row>
    <row r="320" spans="2:8" x14ac:dyDescent="0.15">
      <c r="B320" s="42" t="e">
        <f>CONCATENATE(#REF!," ",#REF!)</f>
        <v>#REF!</v>
      </c>
      <c r="C320" s="48" t="s">
        <v>11</v>
      </c>
      <c r="D320" s="59">
        <v>17405.52</v>
      </c>
      <c r="H320" s="42"/>
    </row>
    <row r="321" spans="2:8" x14ac:dyDescent="0.15">
      <c r="B321" s="42" t="e">
        <f>CONCATENATE(#REF!," ",#REF!)</f>
        <v>#REF!</v>
      </c>
      <c r="C321" s="48" t="s">
        <v>11</v>
      </c>
      <c r="D321" s="59">
        <v>28595.15</v>
      </c>
      <c r="H321" s="42"/>
    </row>
    <row r="322" spans="2:8" x14ac:dyDescent="0.15">
      <c r="B322" s="42" t="e">
        <f>CONCATENATE(#REF!," ",#REF!)</f>
        <v>#REF!</v>
      </c>
      <c r="C322" s="48" t="s">
        <v>11</v>
      </c>
      <c r="D322" s="42">
        <v>811.11</v>
      </c>
      <c r="H322" s="42"/>
    </row>
    <row r="323" spans="2:8" x14ac:dyDescent="0.15">
      <c r="B323" s="42" t="e">
        <f>CONCATENATE(#REF!," ",#REF!)</f>
        <v>#REF!</v>
      </c>
      <c r="C323" s="48" t="s">
        <v>11</v>
      </c>
      <c r="D323" s="42">
        <v>900</v>
      </c>
      <c r="H323" s="42"/>
    </row>
    <row r="324" spans="2:8" x14ac:dyDescent="0.15">
      <c r="B324" s="42" t="e">
        <f>CONCATENATE(#REF!," ",#REF!)</f>
        <v>#REF!</v>
      </c>
      <c r="C324" s="48" t="s">
        <v>11</v>
      </c>
      <c r="D324" s="59">
        <v>2700</v>
      </c>
      <c r="H324" s="42"/>
    </row>
    <row r="325" spans="2:8" x14ac:dyDescent="0.15">
      <c r="B325" s="42" t="e">
        <f>CONCATENATE(#REF!," ",#REF!)</f>
        <v>#REF!</v>
      </c>
      <c r="C325" s="48" t="s">
        <v>11</v>
      </c>
      <c r="D325" s="59">
        <v>6452.5</v>
      </c>
      <c r="H325" s="42"/>
    </row>
    <row r="326" spans="2:8" x14ac:dyDescent="0.15">
      <c r="B326" s="42" t="e">
        <f>CONCATENATE(#REF!," ",#REF!)</f>
        <v>#REF!</v>
      </c>
      <c r="C326" s="48" t="s">
        <v>11</v>
      </c>
      <c r="D326" s="42">
        <v>26.22</v>
      </c>
      <c r="H326" s="42"/>
    </row>
    <row r="327" spans="2:8" x14ac:dyDescent="0.15">
      <c r="B327" s="42" t="e">
        <f>CONCATENATE(#REF!," ",#REF!)</f>
        <v>#REF!</v>
      </c>
      <c r="C327" s="48" t="s">
        <v>11</v>
      </c>
      <c r="D327" s="42">
        <v>448.14</v>
      </c>
      <c r="H327" s="42"/>
    </row>
    <row r="328" spans="2:8" x14ac:dyDescent="0.15">
      <c r="B328" s="42" t="e">
        <f>CONCATENATE(#REF!," ",#REF!)</f>
        <v>#REF!</v>
      </c>
      <c r="C328" s="48" t="s">
        <v>11</v>
      </c>
      <c r="D328" s="59">
        <v>1760.67</v>
      </c>
      <c r="H328" s="42"/>
    </row>
    <row r="329" spans="2:8" x14ac:dyDescent="0.15">
      <c r="B329" s="42" t="e">
        <f>CONCATENATE(#REF!," ",#REF!)</f>
        <v>#REF!</v>
      </c>
      <c r="C329" s="48" t="s">
        <v>11</v>
      </c>
      <c r="D329" s="42">
        <v>962.3</v>
      </c>
      <c r="H329" s="42"/>
    </row>
    <row r="330" spans="2:8" x14ac:dyDescent="0.15">
      <c r="B330" s="42" t="e">
        <f>CONCATENATE(#REF!," ",#REF!)</f>
        <v>#REF!</v>
      </c>
      <c r="C330" s="48" t="s">
        <v>11</v>
      </c>
      <c r="D330" s="42">
        <v>31.6</v>
      </c>
      <c r="H330" s="42"/>
    </row>
    <row r="331" spans="2:8" x14ac:dyDescent="0.15">
      <c r="B331" s="42" t="e">
        <f>CONCATENATE(#REF!," ",#REF!)</f>
        <v>#REF!</v>
      </c>
      <c r="C331" s="48" t="s">
        <v>11</v>
      </c>
      <c r="D331" s="59">
        <v>1345.02</v>
      </c>
      <c r="H331" s="42"/>
    </row>
    <row r="332" spans="2:8" x14ac:dyDescent="0.15">
      <c r="B332" s="42" t="e">
        <f>CONCATENATE(#REF!," ",#REF!)</f>
        <v>#REF!</v>
      </c>
      <c r="C332" s="48" t="s">
        <v>11</v>
      </c>
      <c r="D332" s="42">
        <v>25.18</v>
      </c>
      <c r="H332" s="42"/>
    </row>
    <row r="333" spans="2:8" x14ac:dyDescent="0.15">
      <c r="B333" s="42" t="e">
        <f>CONCATENATE(#REF!," ",#REF!)</f>
        <v>#REF!</v>
      </c>
      <c r="C333" s="48" t="s">
        <v>11</v>
      </c>
      <c r="D333" s="59">
        <v>69938.33</v>
      </c>
      <c r="H333" s="42"/>
    </row>
    <row r="334" spans="2:8" x14ac:dyDescent="0.15">
      <c r="B334" s="42" t="e">
        <f>CONCATENATE(#REF!," ",#REF!)</f>
        <v>#REF!</v>
      </c>
      <c r="C334" s="48" t="s">
        <v>11</v>
      </c>
      <c r="D334" s="59">
        <v>69938.33</v>
      </c>
      <c r="H334" s="42"/>
    </row>
    <row r="335" spans="2:8" x14ac:dyDescent="0.15">
      <c r="B335" s="42" t="e">
        <f>CONCATENATE(#REF!," ",#REF!)</f>
        <v>#REF!</v>
      </c>
      <c r="C335" s="48" t="s">
        <v>11</v>
      </c>
      <c r="D335" s="42">
        <v>220</v>
      </c>
      <c r="H335" s="42"/>
    </row>
    <row r="336" spans="2:8" x14ac:dyDescent="0.15">
      <c r="B336" s="42" t="e">
        <f>CONCATENATE(#REF!," ",#REF!)</f>
        <v>#REF!</v>
      </c>
      <c r="C336" s="48" t="s">
        <v>11</v>
      </c>
      <c r="D336" s="59">
        <v>1917.6</v>
      </c>
      <c r="H336" s="42"/>
    </row>
    <row r="337" spans="2:8" x14ac:dyDescent="0.15">
      <c r="B337" s="42" t="e">
        <f>CONCATENATE(#REF!," ",#REF!)</f>
        <v>#REF!</v>
      </c>
      <c r="C337" s="48" t="s">
        <v>11</v>
      </c>
      <c r="D337" s="59">
        <v>8098.7</v>
      </c>
      <c r="H337" s="42"/>
    </row>
    <row r="338" spans="2:8" x14ac:dyDescent="0.15">
      <c r="B338" s="42" t="e">
        <f>CONCATENATE(#REF!," ",#REF!)</f>
        <v>#REF!</v>
      </c>
      <c r="C338" s="48" t="s">
        <v>11</v>
      </c>
      <c r="D338" s="59">
        <v>6057</v>
      </c>
      <c r="H338" s="42"/>
    </row>
    <row r="339" spans="2:8" x14ac:dyDescent="0.15">
      <c r="B339" s="42" t="e">
        <f>CONCATENATE(#REF!," ",#REF!)</f>
        <v>#REF!</v>
      </c>
      <c r="C339" s="48" t="s">
        <v>11</v>
      </c>
      <c r="D339" s="59">
        <v>9085.5</v>
      </c>
      <c r="H339" s="42"/>
    </row>
    <row r="340" spans="2:8" x14ac:dyDescent="0.15">
      <c r="B340" s="42" t="e">
        <f>CONCATENATE(#REF!," ",#REF!)</f>
        <v>#REF!</v>
      </c>
      <c r="C340" s="48" t="s">
        <v>11</v>
      </c>
      <c r="D340" s="59">
        <v>13600</v>
      </c>
      <c r="H340" s="42"/>
    </row>
    <row r="341" spans="2:8" x14ac:dyDescent="0.15">
      <c r="B341" s="42" t="e">
        <f>CONCATENATE(#REF!," ",#REF!)</f>
        <v>#REF!</v>
      </c>
      <c r="C341" s="48" t="s">
        <v>11</v>
      </c>
      <c r="D341" s="59">
        <v>11579.92</v>
      </c>
      <c r="H341" s="42"/>
    </row>
    <row r="342" spans="2:8" x14ac:dyDescent="0.15">
      <c r="B342" s="42" t="e">
        <f>CONCATENATE(#REF!," ",#REF!)</f>
        <v>#REF!</v>
      </c>
      <c r="C342" s="48" t="s">
        <v>11</v>
      </c>
      <c r="D342" s="42">
        <v>167.4</v>
      </c>
      <c r="H342" s="42"/>
    </row>
    <row r="343" spans="2:8" x14ac:dyDescent="0.15">
      <c r="B343" s="42" t="e">
        <f>CONCATENATE(#REF!," ",#REF!)</f>
        <v>#REF!</v>
      </c>
      <c r="C343" s="48" t="s">
        <v>11</v>
      </c>
      <c r="D343" s="42">
        <v>853.66</v>
      </c>
      <c r="H343" s="42"/>
    </row>
    <row r="344" spans="2:8" x14ac:dyDescent="0.15">
      <c r="B344" s="42" t="e">
        <f>CONCATENATE(#REF!," ",#REF!)</f>
        <v>#REF!</v>
      </c>
      <c r="C344" s="48" t="s">
        <v>11</v>
      </c>
      <c r="D344" s="42">
        <v>464.22</v>
      </c>
      <c r="H344" s="42"/>
    </row>
    <row r="345" spans="2:8" x14ac:dyDescent="0.15">
      <c r="B345" s="42" t="e">
        <f>CONCATENATE(#REF!," ",#REF!)</f>
        <v>#REF!</v>
      </c>
      <c r="C345" s="48" t="s">
        <v>11</v>
      </c>
      <c r="D345" s="42">
        <v>331.56</v>
      </c>
      <c r="H345" s="42"/>
    </row>
    <row r="346" spans="2:8" x14ac:dyDescent="0.15">
      <c r="B346" s="42" t="e">
        <f>CONCATENATE(#REF!," ",#REF!)</f>
        <v>#REF!</v>
      </c>
      <c r="C346" s="48" t="s">
        <v>11</v>
      </c>
      <c r="D346" s="42">
        <v>605.70000000000005</v>
      </c>
      <c r="H346" s="42"/>
    </row>
    <row r="347" spans="2:8" x14ac:dyDescent="0.15">
      <c r="B347" s="42" t="e">
        <f>CONCATENATE(#REF!," ",#REF!)</f>
        <v>#REF!</v>
      </c>
      <c r="C347" s="48" t="s">
        <v>11</v>
      </c>
      <c r="D347" s="59">
        <v>116000</v>
      </c>
      <c r="H347" s="42"/>
    </row>
    <row r="348" spans="2:8" x14ac:dyDescent="0.15">
      <c r="B348" s="42" t="e">
        <f>CONCATENATE(#REF!," ",#REF!)</f>
        <v>#REF!</v>
      </c>
      <c r="C348" s="48" t="s">
        <v>11</v>
      </c>
      <c r="D348" s="59">
        <v>1211.4000000000001</v>
      </c>
      <c r="H348" s="42"/>
    </row>
    <row r="349" spans="2:8" x14ac:dyDescent="0.15">
      <c r="B349" s="42" t="e">
        <f>CONCATENATE(#REF!," ",#REF!)</f>
        <v>#REF!</v>
      </c>
      <c r="C349" s="48" t="s">
        <v>11</v>
      </c>
      <c r="D349" s="59">
        <v>9543.2999999999993</v>
      </c>
      <c r="H349" s="42"/>
    </row>
    <row r="350" spans="2:8" x14ac:dyDescent="0.15">
      <c r="B350" s="42" t="e">
        <f>CONCATENATE(#REF!," ",#REF!)</f>
        <v>#REF!</v>
      </c>
      <c r="C350" s="48" t="s">
        <v>11</v>
      </c>
      <c r="D350" s="42">
        <v>931.3</v>
      </c>
      <c r="H350" s="42"/>
    </row>
  </sheetData>
  <mergeCells count="6">
    <mergeCell ref="B18:C18"/>
    <mergeCell ref="C4:G4"/>
    <mergeCell ref="C5:G5"/>
    <mergeCell ref="C9:G9"/>
    <mergeCell ref="C11:C12"/>
    <mergeCell ref="E11:G11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Base-Orig.&amp;Aplic.</vt:lpstr>
      <vt:lpstr>Planilha1</vt:lpstr>
      <vt:lpstr>Oirigens &amp; Aplicações</vt:lpstr>
      <vt:lpstr>Resumo - Origem &amp; Aplicação</vt:lpstr>
      <vt:lpstr>'Resumo - Origem &amp; Aplicação'!Area_de_impressao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Greenhalgh Garcia Junior</dc:creator>
  <cp:lastModifiedBy>Jose Carlos Silva Ramos</cp:lastModifiedBy>
  <cp:lastPrinted>2016-09-13T16:52:57Z</cp:lastPrinted>
  <dcterms:created xsi:type="dcterms:W3CDTF">2015-04-13T14:04:43Z</dcterms:created>
  <dcterms:modified xsi:type="dcterms:W3CDTF">2020-01-09T17:11:39Z</dcterms:modified>
</cp:coreProperties>
</file>