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W:\DECOF\Relatórios Intranet\2019\2º Semestre\Novembro\"/>
    </mc:Choice>
  </mc:AlternateContent>
  <bookViews>
    <workbookView xWindow="0" yWindow="0" windowWidth="28800" windowHeight="12300" tabRatio="711"/>
  </bookViews>
  <sheets>
    <sheet name="Controle Destaque Orçamentário" sheetId="136" r:id="rId1"/>
  </sheets>
  <calcPr calcId="162913"/>
</workbook>
</file>

<file path=xl/calcChain.xml><?xml version="1.0" encoding="utf-8"?>
<calcChain xmlns="http://schemas.openxmlformats.org/spreadsheetml/2006/main">
  <c r="K15" i="136" l="1"/>
  <c r="K13" i="136" l="1"/>
  <c r="H15" i="136" l="1"/>
  <c r="G15" i="136"/>
  <c r="J18" i="136"/>
  <c r="I18" i="136"/>
  <c r="F18" i="136"/>
  <c r="E15" i="136"/>
  <c r="D15" i="136"/>
  <c r="F26" i="136"/>
  <c r="F27" i="136"/>
  <c r="F24" i="136"/>
  <c r="K12" i="136" l="1"/>
  <c r="J14" i="136" l="1"/>
  <c r="J13" i="136" s="1"/>
  <c r="I14" i="136"/>
  <c r="I13" i="136" s="1"/>
  <c r="H13" i="136"/>
  <c r="G13" i="136"/>
  <c r="E13" i="136"/>
  <c r="D13" i="136"/>
  <c r="F13" i="136" s="1"/>
  <c r="F14" i="136"/>
  <c r="K25" i="136" l="1"/>
  <c r="K17" i="136" l="1"/>
  <c r="J27" i="136" l="1"/>
  <c r="I27" i="136"/>
  <c r="H25" i="136"/>
  <c r="G25" i="136"/>
  <c r="E25" i="136"/>
  <c r="D25" i="136"/>
  <c r="F25" i="136" s="1"/>
  <c r="D22" i="136"/>
  <c r="F22" i="136" s="1"/>
  <c r="E22" i="136"/>
  <c r="G22" i="136"/>
  <c r="H22" i="136"/>
  <c r="K22" i="136"/>
  <c r="I24" i="136"/>
  <c r="J24" i="136"/>
  <c r="J22" i="136" l="1"/>
  <c r="I22" i="136"/>
  <c r="I25" i="136"/>
  <c r="J25" i="136"/>
  <c r="K10" i="136" l="1"/>
  <c r="I21" i="136"/>
  <c r="K28" i="136" l="1"/>
  <c r="G19" i="136"/>
  <c r="I17" i="136"/>
  <c r="I12" i="136"/>
  <c r="J12" i="136"/>
  <c r="J17" i="136"/>
  <c r="J21" i="136"/>
  <c r="E19" i="136"/>
  <c r="D19" i="136"/>
  <c r="F21" i="136"/>
  <c r="F19" i="136" s="1"/>
  <c r="I19" i="136" l="1"/>
  <c r="H19" i="136"/>
  <c r="J19" i="136" s="1"/>
  <c r="E28" i="136"/>
  <c r="D10" i="136"/>
  <c r="G10" i="136"/>
  <c r="G28" i="136" s="1"/>
  <c r="F17" i="136"/>
  <c r="F15" i="136" s="1"/>
  <c r="F12" i="136"/>
  <c r="F10" i="136" s="1"/>
  <c r="H10" i="136"/>
  <c r="E10" i="136"/>
  <c r="F28" i="136" l="1"/>
  <c r="H28" i="136"/>
  <c r="D28" i="136"/>
  <c r="I28" i="136"/>
  <c r="I10" i="136"/>
  <c r="J10" i="136"/>
  <c r="J15" i="136"/>
  <c r="I15" i="136"/>
  <c r="J28" i="136" l="1"/>
</calcChain>
</file>

<file path=xl/sharedStrings.xml><?xml version="1.0" encoding="utf-8"?>
<sst xmlns="http://schemas.openxmlformats.org/spreadsheetml/2006/main" count="48" uniqueCount="38">
  <si>
    <t>de</t>
  </si>
  <si>
    <t>Despesa</t>
  </si>
  <si>
    <t>Custeio</t>
  </si>
  <si>
    <t>Grupo</t>
  </si>
  <si>
    <t>Fonte Tesouro</t>
  </si>
  <si>
    <t>Total  Geral</t>
  </si>
  <si>
    <t>DISCRIMINAÇÃO</t>
  </si>
  <si>
    <t>Fonte</t>
  </si>
  <si>
    <t>DESTAQUE ORÇAMENTÁRIO RECEBIDO PELA CPRM</t>
  </si>
  <si>
    <t>( A )</t>
  </si>
  <si>
    <t>( B )</t>
  </si>
  <si>
    <t>( C ) = ( A ) - ( B )</t>
  </si>
  <si>
    <t>ORÇAMENTO LIBERADO ÀS UNIDADES REGIONAIS</t>
  </si>
  <si>
    <t>SALDO DISPONÍVEL NA DIORÇA</t>
  </si>
  <si>
    <t>( D )</t>
  </si>
  <si>
    <t>VALORES EMPENHADOS</t>
  </si>
  <si>
    <t>( E )</t>
  </si>
  <si>
    <t>VALORES LIQUIDADOS</t>
  </si>
  <si>
    <t>(F) = (D/A)</t>
  </si>
  <si>
    <t>(G) = (E/A)</t>
  </si>
  <si>
    <r>
      <t>%</t>
    </r>
    <r>
      <rPr>
        <b/>
        <sz val="8"/>
        <rFont val="Tahoma"/>
        <family val="2"/>
      </rPr>
      <t xml:space="preserve"> EMPENHADO</t>
    </r>
  </si>
  <si>
    <t>RECURSOS FINANCEIROS RECEBIDO PELA CPRM</t>
  </si>
  <si>
    <t>RELATÓRIO GERENCIAL - DAF/DECOF/DIORÇA</t>
  </si>
  <si>
    <t xml:space="preserve">Consulta - Convênios com Destaque </t>
  </si>
  <si>
    <r>
      <t xml:space="preserve">25.125.2053.212K.0001                     </t>
    </r>
    <r>
      <rPr>
        <b/>
        <sz val="8"/>
        <rFont val="Tahoma"/>
        <family val="2"/>
      </rPr>
      <t>PTRES - 091.708</t>
    </r>
  </si>
  <si>
    <t>Regulação da Exploração, Desenvolvimento Nacional - ANP</t>
  </si>
  <si>
    <t>Operação da Rede Hidrometeorologica  - ANA</t>
  </si>
  <si>
    <t>Implementação da Política Nacional de Recursos Hídricos</t>
  </si>
  <si>
    <r>
      <t xml:space="preserve">18.544.2084.2378.0001                    </t>
    </r>
    <r>
      <rPr>
        <b/>
        <sz val="8"/>
        <rFont val="Tahoma"/>
        <family val="2"/>
      </rPr>
      <t>PTRES -  159.803</t>
    </r>
  </si>
  <si>
    <r>
      <t xml:space="preserve">18.544.2084.20WI.0001                   </t>
    </r>
    <r>
      <rPr>
        <b/>
        <sz val="8"/>
        <rFont val="Tahoma"/>
        <family val="2"/>
      </rPr>
      <t>PTRES -  159.810</t>
    </r>
  </si>
  <si>
    <t>Formulação e Apoio a Implementação da Politíca Nacional de R - SNSH</t>
  </si>
  <si>
    <r>
      <t xml:space="preserve">00.000.0000.20VS.0000                   </t>
    </r>
    <r>
      <rPr>
        <b/>
        <sz val="8"/>
        <rFont val="Tahoma"/>
        <family val="2"/>
      </rPr>
      <t>PTRES -  161119</t>
    </r>
  </si>
  <si>
    <t>Investimento</t>
  </si>
  <si>
    <r>
      <t xml:space="preserve">00.000.0000.20VS.0000                   </t>
    </r>
    <r>
      <rPr>
        <b/>
        <sz val="8"/>
        <rFont val="Tahoma"/>
        <family val="2"/>
      </rPr>
      <t>PTRES -  161122</t>
    </r>
  </si>
  <si>
    <r>
      <t xml:space="preserve">%   </t>
    </r>
    <r>
      <rPr>
        <b/>
        <sz val="8"/>
        <rFont val="Tahoma"/>
        <family val="2"/>
      </rPr>
      <t xml:space="preserve"> LIQUIDADO</t>
    </r>
  </si>
  <si>
    <t>MONITORAMENTO DA RECUPERACAO AMBIENTAL DA BACIA CARBONIFERA</t>
  </si>
  <si>
    <r>
      <t xml:space="preserve">18.543..2083.10TT.0042                     </t>
    </r>
    <r>
      <rPr>
        <b/>
        <sz val="8"/>
        <rFont val="Tahoma"/>
        <family val="2"/>
      </rPr>
      <t>PTRES - 110.159</t>
    </r>
  </si>
  <si>
    <t>Base: 30 -Novembro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</si>
</sst>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&quot;R$&quot;\ #,##0;[Red]&quot;R$&quot;\ #,##0"/>
  </numFmts>
  <fonts count="1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18"/>
      <color rgb="FF00000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37" fontId="2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justify"/>
    </xf>
    <xf numFmtId="37" fontId="3" fillId="2" borderId="1" xfId="3" quotePrefix="1" applyFont="1" applyFill="1" applyBorder="1" applyAlignment="1" applyProtection="1">
      <alignment horizontal="center" vertical="center"/>
    </xf>
    <xf numFmtId="37" fontId="3" fillId="2" borderId="1" xfId="3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3" fontId="3" fillId="2" borderId="0" xfId="0" applyNumberFormat="1" applyFont="1" applyFill="1"/>
    <xf numFmtId="0" fontId="5" fillId="2" borderId="0" xfId="0" applyFont="1" applyFill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7" fontId="3" fillId="2" borderId="3" xfId="3" applyFont="1" applyFill="1" applyBorder="1" applyAlignment="1">
      <alignment horizontal="center" vertical="center"/>
    </xf>
    <xf numFmtId="37" fontId="3" fillId="2" borderId="4" xfId="3" applyFont="1" applyFill="1" applyBorder="1" applyAlignment="1" applyProtection="1">
      <alignment horizontal="center" vertical="center"/>
    </xf>
    <xf numFmtId="37" fontId="3" fillId="2" borderId="5" xfId="3" quotePrefix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3" fontId="5" fillId="2" borderId="0" xfId="0" applyNumberFormat="1" applyFont="1" applyFill="1"/>
    <xf numFmtId="164" fontId="3" fillId="2" borderId="6" xfId="4" applyFont="1" applyFill="1" applyBorder="1" applyAlignment="1" applyProtection="1">
      <alignment horizontal="center" vertical="center"/>
    </xf>
    <xf numFmtId="37" fontId="3" fillId="2" borderId="9" xfId="3" applyFont="1" applyFill="1" applyBorder="1" applyAlignment="1" applyProtection="1">
      <alignment horizontal="center" vertical="center"/>
    </xf>
    <xf numFmtId="37" fontId="4" fillId="2" borderId="9" xfId="3" applyFont="1" applyFill="1" applyBorder="1" applyAlignment="1" applyProtection="1">
      <alignment horizontal="center" vertical="center" wrapText="1"/>
    </xf>
    <xf numFmtId="3" fontId="9" fillId="2" borderId="10" xfId="0" applyNumberFormat="1" applyFont="1" applyFill="1" applyBorder="1" applyAlignment="1">
      <alignment horizontal="right" vertical="center"/>
    </xf>
    <xf numFmtId="0" fontId="0" fillId="0" borderId="0" xfId="0" applyAlignment="1"/>
    <xf numFmtId="0" fontId="4" fillId="0" borderId="0" xfId="0" applyFont="1" applyBorder="1"/>
    <xf numFmtId="3" fontId="5" fillId="0" borderId="0" xfId="0" applyNumberFormat="1" applyFont="1"/>
    <xf numFmtId="4" fontId="5" fillId="2" borderId="0" xfId="0" applyNumberFormat="1" applyFont="1" applyFill="1"/>
    <xf numFmtId="4" fontId="5" fillId="0" borderId="0" xfId="0" applyNumberFormat="1" applyFont="1"/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37" fontId="4" fillId="0" borderId="9" xfId="3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/>
    <xf numFmtId="0" fontId="5" fillId="0" borderId="0" xfId="0" applyFont="1" applyFill="1"/>
    <xf numFmtId="37" fontId="4" fillId="0" borderId="6" xfId="3" applyFont="1" applyFill="1" applyBorder="1" applyAlignment="1" applyProtection="1">
      <alignment horizontal="center" vertical="center" wrapText="1"/>
    </xf>
    <xf numFmtId="37" fontId="4" fillId="0" borderId="7" xfId="3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9" fontId="9" fillId="2" borderId="10" xfId="5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65" fontId="8" fillId="0" borderId="8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165" fontId="3" fillId="0" borderId="8" xfId="2" applyNumberFormat="1" applyFont="1" applyFill="1" applyBorder="1" applyAlignment="1">
      <alignment horizontal="right" vertical="center"/>
    </xf>
    <xf numFmtId="165" fontId="3" fillId="0" borderId="2" xfId="2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justify"/>
    </xf>
    <xf numFmtId="0" fontId="3" fillId="0" borderId="0" xfId="0" quotePrefix="1" applyFont="1" applyFill="1" applyBorder="1" applyAlignment="1">
      <alignment horizontal="center" vertical="justify"/>
    </xf>
    <xf numFmtId="165" fontId="3" fillId="0" borderId="8" xfId="2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66" fontId="14" fillId="2" borderId="0" xfId="0" applyNumberFormat="1" applyFont="1" applyFill="1" applyBorder="1" applyAlignment="1">
      <alignment horizontal="right" vertical="center"/>
    </xf>
    <xf numFmtId="37" fontId="16" fillId="2" borderId="9" xfId="3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/>
    </xf>
    <xf numFmtId="3" fontId="5" fillId="0" borderId="0" xfId="2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7" fontId="8" fillId="0" borderId="11" xfId="3" applyFont="1" applyFill="1" applyBorder="1" applyAlignment="1" applyProtection="1">
      <alignment horizontal="center" vertical="center" wrapText="1"/>
    </xf>
    <xf numFmtId="37" fontId="8" fillId="0" borderId="12" xfId="3" applyFont="1" applyFill="1" applyBorder="1" applyAlignment="1" applyProtection="1">
      <alignment horizontal="center" vertical="center" wrapText="1"/>
    </xf>
    <xf numFmtId="37" fontId="15" fillId="2" borderId="4" xfId="3" applyFont="1" applyFill="1" applyBorder="1" applyAlignment="1" applyProtection="1">
      <alignment horizontal="center" vertical="center" wrapText="1"/>
    </xf>
    <xf numFmtId="37" fontId="15" fillId="2" borderId="1" xfId="3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7" fontId="3" fillId="2" borderId="4" xfId="3" applyFont="1" applyFill="1" applyBorder="1" applyAlignment="1" applyProtection="1">
      <alignment horizontal="center" vertical="center" wrapText="1"/>
    </xf>
    <xf numFmtId="37" fontId="3" fillId="2" borderId="1" xfId="3" applyFont="1" applyFill="1" applyBorder="1" applyAlignment="1" applyProtection="1">
      <alignment horizontal="center" vertical="center" wrapText="1"/>
    </xf>
    <xf numFmtId="37" fontId="3" fillId="0" borderId="4" xfId="3" applyFont="1" applyFill="1" applyBorder="1" applyAlignment="1" applyProtection="1">
      <alignment horizontal="center" vertical="center" wrapText="1"/>
    </xf>
    <xf numFmtId="37" fontId="3" fillId="0" borderId="1" xfId="3" applyFont="1" applyFill="1" applyBorder="1" applyAlignment="1" applyProtection="1">
      <alignment horizontal="center" vertical="center" wrapText="1"/>
    </xf>
    <xf numFmtId="37" fontId="8" fillId="0" borderId="3" xfId="3" applyFont="1" applyFill="1" applyBorder="1" applyAlignment="1" applyProtection="1">
      <alignment horizontal="center" vertical="center" wrapText="1"/>
    </xf>
    <xf numFmtId="37" fontId="8" fillId="0" borderId="5" xfId="3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_Evolução_1" xfId="2"/>
    <cellStyle name="Normal_QDD" xfId="3"/>
    <cellStyle name="Porcentagem" xfId="5" builtinId="5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0</xdr:rowOff>
    </xdr:from>
    <xdr:to>
      <xdr:col>0</xdr:col>
      <xdr:colOff>1117023</xdr:colOff>
      <xdr:row>2</xdr:row>
      <xdr:rowOff>138812</xdr:rowOff>
    </xdr:to>
    <xdr:pic>
      <xdr:nvPicPr>
        <xdr:cNvPr id="2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0"/>
          <a:ext cx="1065069" cy="467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373918</xdr:colOff>
      <xdr:row>0</xdr:row>
      <xdr:rowOff>111703</xdr:rowOff>
    </xdr:from>
    <xdr:to>
      <xdr:col>11</xdr:col>
      <xdr:colOff>4329</xdr:colOff>
      <xdr:row>2</xdr:row>
      <xdr:rowOff>69274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395" y="111703"/>
          <a:ext cx="1526752" cy="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110" zoomScaleNormal="110" workbookViewId="0">
      <selection activeCell="O22" sqref="O22"/>
    </sheetView>
  </sheetViews>
  <sheetFormatPr defaultColWidth="11.42578125" defaultRowHeight="12.75" x14ac:dyDescent="0.2"/>
  <cols>
    <col min="1" max="1" width="46" style="3" customWidth="1"/>
    <col min="2" max="3" width="12.7109375" style="1" customWidth="1"/>
    <col min="4" max="5" width="15.7109375" style="2" customWidth="1"/>
    <col min="6" max="6" width="15.7109375" style="31" customWidth="1"/>
    <col min="7" max="8" width="15.7109375" style="3" customWidth="1"/>
    <col min="9" max="10" width="12.7109375" style="32" customWidth="1"/>
    <col min="11" max="11" width="15.7109375" style="3" customWidth="1"/>
    <col min="12" max="16384" width="11.42578125" style="3"/>
  </cols>
  <sheetData>
    <row r="1" spans="1:13" customFormat="1" x14ac:dyDescent="0.2">
      <c r="A1" s="23"/>
      <c r="B1" s="23"/>
      <c r="C1" s="23"/>
      <c r="D1" s="23"/>
      <c r="E1" s="23"/>
      <c r="F1" s="28"/>
      <c r="I1" s="28"/>
      <c r="J1" s="28"/>
    </row>
    <row r="2" spans="1:13" customFormat="1" x14ac:dyDescent="0.2">
      <c r="A2" s="23"/>
      <c r="B2" s="23"/>
      <c r="C2" s="23"/>
      <c r="D2" s="23"/>
      <c r="E2" s="23"/>
      <c r="F2" s="28"/>
      <c r="I2" s="28"/>
      <c r="J2" s="28"/>
    </row>
    <row r="3" spans="1:13" customFormat="1" x14ac:dyDescent="0.2">
      <c r="A3" s="23"/>
      <c r="B3" s="23"/>
      <c r="C3" s="23"/>
      <c r="D3" s="23"/>
      <c r="E3" s="23"/>
      <c r="F3" s="28"/>
      <c r="I3" s="28"/>
      <c r="J3" s="28"/>
    </row>
    <row r="4" spans="1:13" s="24" customFormat="1" ht="22.5" x14ac:dyDescent="0.1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s="24" customFormat="1" ht="22.5" x14ac:dyDescent="0.15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" customFormat="1" ht="20.100000000000001" customHeight="1" x14ac:dyDescent="0.2">
      <c r="A6" s="13"/>
      <c r="B6" s="13"/>
      <c r="C6" s="13"/>
      <c r="D6" s="13"/>
      <c r="E6" s="13"/>
      <c r="F6" s="29"/>
      <c r="G6" s="13"/>
      <c r="H6" s="13"/>
      <c r="I6" s="29"/>
      <c r="J6" s="57"/>
      <c r="K6" s="58" t="s">
        <v>37</v>
      </c>
    </row>
    <row r="7" spans="1:13" s="5" customFormat="1" ht="26.25" customHeight="1" x14ac:dyDescent="0.2">
      <c r="A7" s="14"/>
      <c r="B7" s="15" t="s">
        <v>3</v>
      </c>
      <c r="C7" s="15"/>
      <c r="D7" s="73" t="s">
        <v>8</v>
      </c>
      <c r="E7" s="73" t="s">
        <v>12</v>
      </c>
      <c r="F7" s="75" t="s">
        <v>13</v>
      </c>
      <c r="G7" s="73" t="s">
        <v>15</v>
      </c>
      <c r="H7" s="73" t="s">
        <v>17</v>
      </c>
      <c r="I7" s="77" t="s">
        <v>20</v>
      </c>
      <c r="J7" s="66" t="s">
        <v>34</v>
      </c>
      <c r="K7" s="68" t="s">
        <v>21</v>
      </c>
    </row>
    <row r="8" spans="1:13" s="5" customFormat="1" ht="23.1" customHeight="1" x14ac:dyDescent="0.2">
      <c r="A8" s="16" t="s">
        <v>6</v>
      </c>
      <c r="B8" s="7" t="s">
        <v>0</v>
      </c>
      <c r="C8" s="8" t="s">
        <v>7</v>
      </c>
      <c r="D8" s="74"/>
      <c r="E8" s="74"/>
      <c r="F8" s="76"/>
      <c r="G8" s="74"/>
      <c r="H8" s="74"/>
      <c r="I8" s="78"/>
      <c r="J8" s="67"/>
      <c r="K8" s="69"/>
    </row>
    <row r="9" spans="1:13" s="5" customFormat="1" ht="18.75" customHeight="1" thickBot="1" x14ac:dyDescent="0.25">
      <c r="A9" s="19"/>
      <c r="B9" s="20" t="s">
        <v>1</v>
      </c>
      <c r="C9" s="20"/>
      <c r="D9" s="21" t="s">
        <v>9</v>
      </c>
      <c r="E9" s="21" t="s">
        <v>10</v>
      </c>
      <c r="F9" s="30" t="s">
        <v>11</v>
      </c>
      <c r="G9" s="21" t="s">
        <v>14</v>
      </c>
      <c r="H9" s="21" t="s">
        <v>16</v>
      </c>
      <c r="I9" s="33" t="s">
        <v>18</v>
      </c>
      <c r="J9" s="34" t="s">
        <v>19</v>
      </c>
      <c r="K9" s="59"/>
    </row>
    <row r="10" spans="1:13" s="5" customFormat="1" ht="30" customHeight="1" thickTop="1" x14ac:dyDescent="0.2">
      <c r="A10" s="37" t="s">
        <v>25</v>
      </c>
      <c r="B10" s="38"/>
      <c r="C10" s="39"/>
      <c r="D10" s="40">
        <f>+D12</f>
        <v>602226</v>
      </c>
      <c r="E10" s="40">
        <f>+E12</f>
        <v>602226</v>
      </c>
      <c r="F10" s="40">
        <f>+F12</f>
        <v>0</v>
      </c>
      <c r="G10" s="40">
        <f>+G12</f>
        <v>435821.32</v>
      </c>
      <c r="H10" s="40">
        <f>+H12</f>
        <v>435821.32</v>
      </c>
      <c r="I10" s="41">
        <f>G10/D10</f>
        <v>0.72368399903026437</v>
      </c>
      <c r="J10" s="42">
        <f>H10/D10</f>
        <v>0.72368399903026437</v>
      </c>
      <c r="K10" s="60">
        <f>K12</f>
        <v>602226</v>
      </c>
    </row>
    <row r="11" spans="1:13" s="5" customFormat="1" ht="18" customHeight="1" x14ac:dyDescent="0.2">
      <c r="A11" s="43" t="s">
        <v>24</v>
      </c>
      <c r="B11" s="38"/>
      <c r="C11" s="39"/>
      <c r="D11" s="44"/>
      <c r="E11" s="44"/>
      <c r="F11" s="45"/>
      <c r="G11" s="44"/>
      <c r="H11" s="44"/>
      <c r="I11" s="46"/>
      <c r="J11" s="47"/>
      <c r="K11" s="61"/>
    </row>
    <row r="12" spans="1:13" s="6" customFormat="1" ht="18" customHeight="1" x14ac:dyDescent="0.2">
      <c r="A12" s="48" t="s">
        <v>4</v>
      </c>
      <c r="B12" s="49" t="s">
        <v>2</v>
      </c>
      <c r="C12" s="50">
        <v>250</v>
      </c>
      <c r="D12" s="44">
        <v>602226</v>
      </c>
      <c r="E12" s="44">
        <v>602226</v>
      </c>
      <c r="F12" s="45">
        <f>+D12-E12</f>
        <v>0</v>
      </c>
      <c r="G12" s="45">
        <v>435821.32</v>
      </c>
      <c r="H12" s="44">
        <v>435821.32</v>
      </c>
      <c r="I12" s="51">
        <f>G12/D12</f>
        <v>0.72368399903026437</v>
      </c>
      <c r="J12" s="52">
        <f>H12/D12</f>
        <v>0.72368399903026437</v>
      </c>
      <c r="K12" s="61">
        <f>401484+200742</f>
        <v>602226</v>
      </c>
    </row>
    <row r="13" spans="1:13" s="6" customFormat="1" ht="24.75" customHeight="1" x14ac:dyDescent="0.2">
      <c r="A13" s="37" t="s">
        <v>35</v>
      </c>
      <c r="B13" s="38"/>
      <c r="C13" s="50"/>
      <c r="D13" s="40">
        <f>D14</f>
        <v>218500</v>
      </c>
      <c r="E13" s="40">
        <f>E14</f>
        <v>213000</v>
      </c>
      <c r="F13" s="40">
        <f>D13-E13</f>
        <v>5500</v>
      </c>
      <c r="G13" s="45">
        <f>G14</f>
        <v>0</v>
      </c>
      <c r="H13" s="45">
        <f>H14</f>
        <v>0</v>
      </c>
      <c r="I13" s="51">
        <f>I14</f>
        <v>0</v>
      </c>
      <c r="J13" s="52">
        <f>J14</f>
        <v>0</v>
      </c>
      <c r="K13" s="60">
        <f>+K14</f>
        <v>218500</v>
      </c>
    </row>
    <row r="14" spans="1:13" s="6" customFormat="1" ht="24.75" customHeight="1" x14ac:dyDescent="0.2">
      <c r="A14" s="43" t="s">
        <v>36</v>
      </c>
      <c r="B14" s="49" t="s">
        <v>2</v>
      </c>
      <c r="C14" s="39">
        <v>100</v>
      </c>
      <c r="D14" s="44">
        <v>218500</v>
      </c>
      <c r="E14" s="44">
        <v>213000</v>
      </c>
      <c r="F14" s="45">
        <f>D14-E14</f>
        <v>5500</v>
      </c>
      <c r="G14" s="45">
        <v>0</v>
      </c>
      <c r="H14" s="44">
        <v>0</v>
      </c>
      <c r="I14" s="51">
        <f>G14/D14</f>
        <v>0</v>
      </c>
      <c r="J14" s="52">
        <f>H14/D14</f>
        <v>0</v>
      </c>
      <c r="K14" s="61">
        <v>218500</v>
      </c>
    </row>
    <row r="15" spans="1:13" s="5" customFormat="1" ht="30" customHeight="1" x14ac:dyDescent="0.2">
      <c r="A15" s="53" t="s">
        <v>26</v>
      </c>
      <c r="B15" s="49"/>
      <c r="C15" s="55"/>
      <c r="D15" s="40">
        <f>D17+D18</f>
        <v>27662539.100000001</v>
      </c>
      <c r="E15" s="40">
        <f>E17+E18</f>
        <v>27587730.460000001</v>
      </c>
      <c r="F15" s="40">
        <f>F17+F18</f>
        <v>74808.640000000596</v>
      </c>
      <c r="G15" s="40">
        <f>G17+G18</f>
        <v>26242408.48</v>
      </c>
      <c r="H15" s="40">
        <f>H17+H18</f>
        <v>24131286.690000001</v>
      </c>
      <c r="I15" s="41">
        <f>G15/D15</f>
        <v>0.94866231856496497</v>
      </c>
      <c r="J15" s="42">
        <f>H15/D15</f>
        <v>0.87234532602974246</v>
      </c>
      <c r="K15" s="60">
        <f>+K17+K18</f>
        <v>27662539.089999996</v>
      </c>
      <c r="M15" s="63"/>
    </row>
    <row r="16" spans="1:13" s="5" customFormat="1" ht="18" customHeight="1" x14ac:dyDescent="0.2">
      <c r="A16" s="43" t="s">
        <v>28</v>
      </c>
      <c r="B16" s="49"/>
      <c r="C16" s="50"/>
      <c r="D16" s="44"/>
      <c r="E16" s="44"/>
      <c r="F16" s="45"/>
      <c r="G16" s="44"/>
      <c r="H16" s="44"/>
      <c r="I16" s="46"/>
      <c r="J16" s="47"/>
      <c r="K16" s="61"/>
    </row>
    <row r="17" spans="1:11" s="5" customFormat="1" ht="18" customHeight="1" x14ac:dyDescent="0.2">
      <c r="A17" s="56" t="s">
        <v>4</v>
      </c>
      <c r="B17" s="38" t="s">
        <v>2</v>
      </c>
      <c r="C17" s="39">
        <v>183</v>
      </c>
      <c r="D17" s="44">
        <v>27162539.100000001</v>
      </c>
      <c r="E17" s="44">
        <v>27087770.460000001</v>
      </c>
      <c r="F17" s="45">
        <f>+D17-E17</f>
        <v>74768.640000000596</v>
      </c>
      <c r="G17" s="44">
        <v>26242408.48</v>
      </c>
      <c r="H17" s="44">
        <v>24131286.690000001</v>
      </c>
      <c r="I17" s="51">
        <f>G17/D17</f>
        <v>0.96612501443210064</v>
      </c>
      <c r="J17" s="52">
        <f>H17/D17</f>
        <v>0.88840320123091876</v>
      </c>
      <c r="K17" s="61">
        <f>9054179.7+9054179.7+9054179.69</f>
        <v>27162539.089999996</v>
      </c>
    </row>
    <row r="18" spans="1:11" s="5" customFormat="1" ht="18" customHeight="1" x14ac:dyDescent="0.2">
      <c r="A18" s="56"/>
      <c r="B18" s="38" t="s">
        <v>32</v>
      </c>
      <c r="C18" s="39">
        <v>183</v>
      </c>
      <c r="D18" s="44">
        <v>500000</v>
      </c>
      <c r="E18" s="44">
        <v>499960</v>
      </c>
      <c r="F18" s="45">
        <f>+D18-E18</f>
        <v>40</v>
      </c>
      <c r="G18" s="44">
        <v>0</v>
      </c>
      <c r="H18" s="44">
        <v>0</v>
      </c>
      <c r="I18" s="51">
        <f>G18/D18</f>
        <v>0</v>
      </c>
      <c r="J18" s="52">
        <f>H18/D18</f>
        <v>0</v>
      </c>
      <c r="K18" s="61">
        <v>500000</v>
      </c>
    </row>
    <row r="19" spans="1:11" s="5" customFormat="1" ht="30" customHeight="1" x14ac:dyDescent="0.2">
      <c r="A19" s="53" t="s">
        <v>27</v>
      </c>
      <c r="B19" s="54"/>
      <c r="C19" s="55"/>
      <c r="D19" s="40">
        <f>D21</f>
        <v>1787820</v>
      </c>
      <c r="E19" s="40">
        <f>E21</f>
        <v>1710647.95</v>
      </c>
      <c r="F19" s="40">
        <f>F21</f>
        <v>77172.050000000047</v>
      </c>
      <c r="G19" s="40">
        <f>+G21</f>
        <v>1201971.3999999999</v>
      </c>
      <c r="H19" s="40">
        <f>+H21</f>
        <v>1134369.56</v>
      </c>
      <c r="I19" s="41">
        <f>G19/D19</f>
        <v>0.67231119463928135</v>
      </c>
      <c r="J19" s="42">
        <f>H19/D19</f>
        <v>0.63449875267085054</v>
      </c>
      <c r="K19" s="60">
        <v>1757820</v>
      </c>
    </row>
    <row r="20" spans="1:11" s="5" customFormat="1" ht="18" customHeight="1" x14ac:dyDescent="0.2">
      <c r="A20" s="43" t="s">
        <v>29</v>
      </c>
      <c r="B20" s="49"/>
      <c r="C20" s="50"/>
      <c r="D20" s="44"/>
      <c r="E20" s="44"/>
      <c r="F20" s="45"/>
      <c r="G20" s="44"/>
      <c r="H20" s="44"/>
      <c r="I20" s="46"/>
      <c r="J20" s="47"/>
      <c r="K20" s="61"/>
    </row>
    <row r="21" spans="1:11" s="5" customFormat="1" ht="18" customHeight="1" x14ac:dyDescent="0.2">
      <c r="A21" s="56" t="s">
        <v>4</v>
      </c>
      <c r="B21" s="38" t="s">
        <v>2</v>
      </c>
      <c r="C21" s="39">
        <v>183</v>
      </c>
      <c r="D21" s="44">
        <v>1787820</v>
      </c>
      <c r="E21" s="44">
        <v>1710647.95</v>
      </c>
      <c r="F21" s="45">
        <f>+D21-E21</f>
        <v>77172.050000000047</v>
      </c>
      <c r="G21" s="44">
        <v>1201971.3999999999</v>
      </c>
      <c r="H21" s="44">
        <v>1134369.56</v>
      </c>
      <c r="I21" s="51">
        <f>G21/D21</f>
        <v>0.67231119463928135</v>
      </c>
      <c r="J21" s="52">
        <f>H21/D21</f>
        <v>0.63449875267085054</v>
      </c>
      <c r="K21" s="61">
        <v>1527820</v>
      </c>
    </row>
    <row r="22" spans="1:11" s="5" customFormat="1" ht="30" customHeight="1" x14ac:dyDescent="0.2">
      <c r="A22" s="53" t="s">
        <v>30</v>
      </c>
      <c r="B22" s="54"/>
      <c r="C22" s="55"/>
      <c r="D22" s="40">
        <f>D24</f>
        <v>283501.88</v>
      </c>
      <c r="E22" s="40">
        <f>E24</f>
        <v>280261.77</v>
      </c>
      <c r="F22" s="45">
        <f>+D22-E22</f>
        <v>3240.109999999986</v>
      </c>
      <c r="G22" s="40">
        <f>+G24</f>
        <v>180761.56</v>
      </c>
      <c r="H22" s="40">
        <f>+H24</f>
        <v>144016.19</v>
      </c>
      <c r="I22" s="41">
        <f>G22/D22</f>
        <v>0.63760268538607223</v>
      </c>
      <c r="J22" s="42">
        <f>H22/D22</f>
        <v>0.50799024683716387</v>
      </c>
      <c r="K22" s="60">
        <f>K24</f>
        <v>283501.88</v>
      </c>
    </row>
    <row r="23" spans="1:11" s="5" customFormat="1" ht="18" customHeight="1" x14ac:dyDescent="0.2">
      <c r="A23" s="43" t="s">
        <v>31</v>
      </c>
      <c r="B23" s="49"/>
      <c r="C23" s="50"/>
      <c r="D23" s="44"/>
      <c r="E23" s="44"/>
      <c r="F23" s="45"/>
      <c r="G23" s="44"/>
      <c r="H23" s="44"/>
      <c r="I23" s="46"/>
      <c r="J23" s="47"/>
      <c r="K23" s="61"/>
    </row>
    <row r="24" spans="1:11" s="5" customFormat="1" ht="18" customHeight="1" x14ac:dyDescent="0.2">
      <c r="A24" s="56" t="s">
        <v>4</v>
      </c>
      <c r="B24" s="38" t="s">
        <v>2</v>
      </c>
      <c r="C24" s="39">
        <v>134</v>
      </c>
      <c r="D24" s="44">
        <v>283501.88</v>
      </c>
      <c r="E24" s="44">
        <v>280261.77</v>
      </c>
      <c r="F24" s="45">
        <f t="shared" ref="F24:F27" si="0">+D24-E24</f>
        <v>3240.109999999986</v>
      </c>
      <c r="G24" s="44">
        <v>180761.56</v>
      </c>
      <c r="H24" s="44">
        <v>144016.19</v>
      </c>
      <c r="I24" s="51">
        <f>G24/D24</f>
        <v>0.63760268538607223</v>
      </c>
      <c r="J24" s="52">
        <f>H24/D24</f>
        <v>0.50799024683716387</v>
      </c>
      <c r="K24" s="61">
        <v>283501.88</v>
      </c>
    </row>
    <row r="25" spans="1:11" s="5" customFormat="1" ht="30" customHeight="1" x14ac:dyDescent="0.2">
      <c r="A25" s="53" t="s">
        <v>30</v>
      </c>
      <c r="B25" s="54"/>
      <c r="C25" s="55"/>
      <c r="D25" s="40">
        <f>D27</f>
        <v>20000</v>
      </c>
      <c r="E25" s="40">
        <f>E27</f>
        <v>18626</v>
      </c>
      <c r="F25" s="45">
        <f t="shared" si="0"/>
        <v>1374</v>
      </c>
      <c r="G25" s="40">
        <f>+G27</f>
        <v>18626</v>
      </c>
      <c r="H25" s="40">
        <f>+H27</f>
        <v>0</v>
      </c>
      <c r="I25" s="41">
        <f>G25/D25</f>
        <v>0.93130000000000002</v>
      </c>
      <c r="J25" s="42">
        <f>H25/D25</f>
        <v>0</v>
      </c>
      <c r="K25" s="60">
        <f>K27</f>
        <v>20000</v>
      </c>
    </row>
    <row r="26" spans="1:11" s="5" customFormat="1" ht="18" customHeight="1" x14ac:dyDescent="0.2">
      <c r="A26" s="43" t="s">
        <v>33</v>
      </c>
      <c r="B26" s="49"/>
      <c r="C26" s="50"/>
      <c r="D26" s="44"/>
      <c r="E26" s="44"/>
      <c r="F26" s="45">
        <f t="shared" si="0"/>
        <v>0</v>
      </c>
      <c r="G26" s="44"/>
      <c r="H26" s="44"/>
      <c r="I26" s="46"/>
      <c r="J26" s="47"/>
      <c r="K26" s="61"/>
    </row>
    <row r="27" spans="1:11" s="5" customFormat="1" ht="18" customHeight="1" x14ac:dyDescent="0.2">
      <c r="A27" s="56" t="s">
        <v>4</v>
      </c>
      <c r="B27" s="38" t="s">
        <v>32</v>
      </c>
      <c r="C27" s="39">
        <v>134</v>
      </c>
      <c r="D27" s="44">
        <v>20000</v>
      </c>
      <c r="E27" s="44">
        <v>18626</v>
      </c>
      <c r="F27" s="45">
        <f t="shared" si="0"/>
        <v>1374</v>
      </c>
      <c r="G27" s="44">
        <v>18626</v>
      </c>
      <c r="H27" s="44">
        <v>0</v>
      </c>
      <c r="I27" s="51">
        <f>G27/D27</f>
        <v>0.93130000000000002</v>
      </c>
      <c r="J27" s="52">
        <f>H27/D27</f>
        <v>0</v>
      </c>
      <c r="K27" s="61">
        <v>20000</v>
      </c>
    </row>
    <row r="28" spans="1:11" s="4" customFormat="1" ht="42" customHeight="1" thickBot="1" x14ac:dyDescent="0.25">
      <c r="A28" s="70" t="s">
        <v>5</v>
      </c>
      <c r="B28" s="71"/>
      <c r="C28" s="72"/>
      <c r="D28" s="22">
        <f>D10+D13+D15+D19+D22+D25</f>
        <v>30574586.98</v>
      </c>
      <c r="E28" s="22">
        <f>E10+E13+E15+E19+E22+E25</f>
        <v>30412492.18</v>
      </c>
      <c r="F28" s="22">
        <f>F10+F13+F15+F19+F22+F25</f>
        <v>162094.80000000063</v>
      </c>
      <c r="G28" s="22">
        <f>G10+G13+G15+G19+G22+G25</f>
        <v>28079588.759999998</v>
      </c>
      <c r="H28" s="22">
        <f>H10+H13+H15+H19+H22+H25</f>
        <v>25845493.760000002</v>
      </c>
      <c r="I28" s="36">
        <f>G28/D28</f>
        <v>0.91839633936405829</v>
      </c>
      <c r="J28" s="36">
        <f>H28/D28</f>
        <v>0.84532601460508761</v>
      </c>
      <c r="K28" s="62">
        <f>K10+K13+K15+K19+K22+K25</f>
        <v>30544586.969999995</v>
      </c>
    </row>
    <row r="29" spans="1:11" ht="13.5" thickTop="1" x14ac:dyDescent="0.2">
      <c r="A29" s="11"/>
      <c r="B29" s="9"/>
      <c r="C29" s="9"/>
      <c r="D29" s="10"/>
      <c r="E29" s="10"/>
      <c r="G29" s="11"/>
      <c r="H29" s="18"/>
      <c r="J29" s="35"/>
    </row>
    <row r="30" spans="1:11" x14ac:dyDescent="0.2">
      <c r="A30" s="17"/>
      <c r="G30" s="25"/>
      <c r="H30" s="25"/>
      <c r="J30" s="35"/>
    </row>
    <row r="31" spans="1:11" x14ac:dyDescent="0.2">
      <c r="A31" s="12"/>
      <c r="G31" s="25"/>
      <c r="J31" s="35"/>
    </row>
    <row r="32" spans="1:11" x14ac:dyDescent="0.2">
      <c r="A32" s="11"/>
      <c r="B32" s="9"/>
      <c r="C32" s="9"/>
      <c r="D32" s="10"/>
      <c r="E32" s="10"/>
      <c r="G32" s="26"/>
      <c r="H32" s="11"/>
      <c r="J32" s="35"/>
    </row>
    <row r="33" spans="1:10" x14ac:dyDescent="0.2">
      <c r="A33" s="11"/>
      <c r="B33" s="9"/>
      <c r="C33" s="9"/>
      <c r="D33" s="10"/>
      <c r="E33" s="10"/>
      <c r="G33" s="18"/>
      <c r="H33" s="11"/>
      <c r="J33" s="35"/>
    </row>
    <row r="34" spans="1:10" x14ac:dyDescent="0.2">
      <c r="A34" s="11"/>
      <c r="B34" s="9"/>
      <c r="C34" s="9"/>
      <c r="D34" s="10"/>
      <c r="E34" s="10"/>
      <c r="G34" s="26"/>
      <c r="H34" s="11"/>
      <c r="J34" s="35"/>
    </row>
    <row r="35" spans="1:10" x14ac:dyDescent="0.2">
      <c r="A35" s="11"/>
      <c r="B35" s="9"/>
      <c r="C35" s="9"/>
      <c r="D35" s="10"/>
      <c r="E35" s="10"/>
      <c r="G35" s="10"/>
      <c r="H35" s="10"/>
      <c r="I35" s="31"/>
      <c r="J35" s="31"/>
    </row>
    <row r="36" spans="1:10" x14ac:dyDescent="0.2">
      <c r="J36" s="35"/>
    </row>
    <row r="37" spans="1:10" x14ac:dyDescent="0.2">
      <c r="G37" s="27"/>
    </row>
    <row r="39" spans="1:10" x14ac:dyDescent="0.2">
      <c r="B39" s="3"/>
      <c r="C39" s="3"/>
      <c r="D39" s="3"/>
      <c r="E39" s="3"/>
      <c r="F39" s="32"/>
      <c r="J39" s="35"/>
    </row>
    <row r="40" spans="1:10" x14ac:dyDescent="0.2">
      <c r="B40" s="3"/>
      <c r="C40" s="3"/>
      <c r="D40" s="3"/>
      <c r="E40" s="3"/>
      <c r="F40" s="32"/>
      <c r="J40" s="35"/>
    </row>
    <row r="41" spans="1:10" x14ac:dyDescent="0.2">
      <c r="B41" s="3"/>
      <c r="C41" s="3"/>
      <c r="D41" s="3"/>
      <c r="E41" s="3"/>
      <c r="F41" s="32"/>
      <c r="J41" s="35"/>
    </row>
    <row r="42" spans="1:10" x14ac:dyDescent="0.2">
      <c r="B42" s="3"/>
      <c r="C42" s="3"/>
      <c r="D42" s="3"/>
      <c r="E42" s="3"/>
      <c r="F42" s="32"/>
      <c r="J42" s="35"/>
    </row>
    <row r="43" spans="1:10" x14ac:dyDescent="0.2">
      <c r="B43" s="3"/>
      <c r="C43" s="3"/>
      <c r="D43" s="3"/>
      <c r="E43" s="3"/>
      <c r="F43" s="32"/>
      <c r="J43" s="35"/>
    </row>
  </sheetData>
  <mergeCells count="11">
    <mergeCell ref="A4:K4"/>
    <mergeCell ref="A5:K5"/>
    <mergeCell ref="J7:J8"/>
    <mergeCell ref="K7:K8"/>
    <mergeCell ref="A28:C28"/>
    <mergeCell ref="D7:D8"/>
    <mergeCell ref="E7:E8"/>
    <mergeCell ref="F7:F8"/>
    <mergeCell ref="G7:G8"/>
    <mergeCell ref="H7:H8"/>
    <mergeCell ref="I7:I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28 I13:J13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Destaque Orçamentário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Barbosa P.da Silva</dc:creator>
  <cp:lastModifiedBy>Jose Carlos Silva Ramos</cp:lastModifiedBy>
  <cp:lastPrinted>2015-04-22T12:59:06Z</cp:lastPrinted>
  <dcterms:created xsi:type="dcterms:W3CDTF">2000-06-05T11:26:03Z</dcterms:created>
  <dcterms:modified xsi:type="dcterms:W3CDTF">2020-01-09T17:03:46Z</dcterms:modified>
</cp:coreProperties>
</file>