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-CPRM\2021\PAINEL\5 - Mai\"/>
    </mc:Choice>
  </mc:AlternateContent>
  <bookViews>
    <workbookView xWindow="0" yWindow="0" windowWidth="19200" windowHeight="7050" firstSheet="4" activeTab="4"/>
  </bookViews>
  <sheets>
    <sheet name="SAE Custeio" sheetId="5" state="hidden" r:id="rId1"/>
    <sheet name="SAE Investimento" sheetId="7" state="hidden" r:id="rId2"/>
    <sheet name="BASE SAE" sheetId="6" state="hidden" r:id="rId3"/>
    <sheet name="BASE" sheetId="8" state="hidden" r:id="rId4"/>
    <sheet name="Painel Orçamentário" sheetId="1" r:id="rId5"/>
  </sheets>
  <definedNames>
    <definedName name="_xlnm._FilterDatabase" localSheetId="2" hidden="1">'BASE SAE'!$A$1:$F$92</definedName>
    <definedName name="_xlnm._FilterDatabase" localSheetId="4" hidden="1">'Painel Orçamentário'!$A$3:$M$60</definedName>
    <definedName name="_xlnm._FilterDatabase" localSheetId="0" hidden="1">'SAE Custeio'!$K$1:$K$695</definedName>
    <definedName name="_xlnm._FilterDatabase" localSheetId="1" hidden="1">'SAE Investimento'!$K$1:$K$623</definedName>
  </definedNames>
  <calcPr calcId="162913"/>
</workbook>
</file>

<file path=xl/calcChain.xml><?xml version="1.0" encoding="utf-8"?>
<calcChain xmlns="http://schemas.openxmlformats.org/spreadsheetml/2006/main">
  <c r="O6" i="1" l="1"/>
  <c r="H46" i="8" l="1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H5" i="8"/>
  <c r="L55" i="1" l="1"/>
  <c r="L54" i="1"/>
  <c r="L52" i="1"/>
  <c r="L53" i="1" s="1"/>
  <c r="L51" i="1"/>
  <c r="L46" i="1"/>
  <c r="L45" i="1"/>
  <c r="L43" i="1"/>
  <c r="L42" i="1"/>
  <c r="L40" i="1"/>
  <c r="L35" i="1"/>
  <c r="L34" i="1"/>
  <c r="L32" i="1"/>
  <c r="L31" i="1"/>
  <c r="L29" i="1"/>
  <c r="L28" i="1"/>
  <c r="L23" i="1"/>
  <c r="L22" i="1"/>
  <c r="L20" i="1"/>
  <c r="L19" i="1"/>
  <c r="L17" i="1"/>
  <c r="L16" i="1"/>
  <c r="L18" i="1" s="1"/>
  <c r="L14" i="1"/>
  <c r="L13" i="1"/>
  <c r="L15" i="1" s="1"/>
  <c r="L11" i="1"/>
  <c r="L10" i="1"/>
  <c r="L5" i="1"/>
  <c r="L8" i="1" s="1"/>
  <c r="L4" i="1"/>
  <c r="L7" i="1" s="1"/>
  <c r="L57" i="1"/>
  <c r="J55" i="1"/>
  <c r="J54" i="1"/>
  <c r="J52" i="1"/>
  <c r="J58" i="1" s="1"/>
  <c r="J51" i="1"/>
  <c r="J57" i="1" s="1"/>
  <c r="J46" i="1"/>
  <c r="J45" i="1"/>
  <c r="J43" i="1"/>
  <c r="J42" i="1"/>
  <c r="J40" i="1"/>
  <c r="J35" i="1"/>
  <c r="J34" i="1"/>
  <c r="J32" i="1"/>
  <c r="J31" i="1"/>
  <c r="J29" i="1"/>
  <c r="J28" i="1"/>
  <c r="J23" i="1"/>
  <c r="J22" i="1"/>
  <c r="J20" i="1"/>
  <c r="J19" i="1"/>
  <c r="J21" i="1" s="1"/>
  <c r="J17" i="1"/>
  <c r="J16" i="1"/>
  <c r="J14" i="1"/>
  <c r="J13" i="1"/>
  <c r="J11" i="1"/>
  <c r="J10" i="1"/>
  <c r="J5" i="1"/>
  <c r="J8" i="1" s="1"/>
  <c r="J4" i="1"/>
  <c r="I55" i="1"/>
  <c r="I54" i="1"/>
  <c r="I52" i="1"/>
  <c r="I51" i="1"/>
  <c r="I57" i="1" s="1"/>
  <c r="I46" i="1"/>
  <c r="I45" i="1"/>
  <c r="I43" i="1"/>
  <c r="I42" i="1"/>
  <c r="I40" i="1"/>
  <c r="I35" i="1"/>
  <c r="I34" i="1"/>
  <c r="I32" i="1"/>
  <c r="I31" i="1"/>
  <c r="I29" i="1"/>
  <c r="I28" i="1"/>
  <c r="I23" i="1"/>
  <c r="I22" i="1"/>
  <c r="I20" i="1"/>
  <c r="I19" i="1"/>
  <c r="I17" i="1"/>
  <c r="I16" i="1"/>
  <c r="I14" i="1"/>
  <c r="I13" i="1"/>
  <c r="I11" i="1"/>
  <c r="I10" i="1"/>
  <c r="I5" i="1"/>
  <c r="I8" i="1" s="1"/>
  <c r="I4" i="1"/>
  <c r="I7" i="1" s="1"/>
  <c r="G55" i="1"/>
  <c r="G54" i="1"/>
  <c r="G52" i="1"/>
  <c r="G51" i="1"/>
  <c r="G46" i="1"/>
  <c r="G45" i="1"/>
  <c r="G43" i="1"/>
  <c r="G42" i="1"/>
  <c r="G40" i="1"/>
  <c r="G35" i="1"/>
  <c r="G34" i="1"/>
  <c r="G32" i="1"/>
  <c r="G31" i="1"/>
  <c r="G29" i="1"/>
  <c r="G28" i="1"/>
  <c r="G23" i="1"/>
  <c r="G22" i="1"/>
  <c r="G20" i="1"/>
  <c r="G19" i="1"/>
  <c r="G17" i="1"/>
  <c r="G16" i="1"/>
  <c r="G14" i="1"/>
  <c r="G13" i="1"/>
  <c r="G11" i="1"/>
  <c r="G10" i="1"/>
  <c r="G5" i="1"/>
  <c r="G8" i="1" s="1"/>
  <c r="G4" i="1"/>
  <c r="G7" i="1" s="1"/>
  <c r="E55" i="1"/>
  <c r="E54" i="1"/>
  <c r="E52" i="1"/>
  <c r="E51" i="1"/>
  <c r="E46" i="1"/>
  <c r="E45" i="1"/>
  <c r="E43" i="1"/>
  <c r="E42" i="1"/>
  <c r="E40" i="1"/>
  <c r="E35" i="1"/>
  <c r="E34" i="1"/>
  <c r="E32" i="1"/>
  <c r="E31" i="1"/>
  <c r="E29" i="1"/>
  <c r="E28" i="1"/>
  <c r="E23" i="1"/>
  <c r="E22" i="1"/>
  <c r="E20" i="1"/>
  <c r="E19" i="1"/>
  <c r="E17" i="1"/>
  <c r="E16" i="1"/>
  <c r="E14" i="1"/>
  <c r="E13" i="1"/>
  <c r="E11" i="1"/>
  <c r="E10" i="1"/>
  <c r="E5" i="1"/>
  <c r="E8" i="1" s="1"/>
  <c r="E4" i="1"/>
  <c r="E7" i="1" s="1"/>
  <c r="D55" i="1"/>
  <c r="D54" i="1"/>
  <c r="D52" i="1"/>
  <c r="D51" i="1"/>
  <c r="D46" i="1"/>
  <c r="D45" i="1"/>
  <c r="D43" i="1"/>
  <c r="D42" i="1"/>
  <c r="D40" i="1"/>
  <c r="D35" i="1"/>
  <c r="D34" i="1"/>
  <c r="D32" i="1"/>
  <c r="D31" i="1"/>
  <c r="D29" i="1"/>
  <c r="D28" i="1"/>
  <c r="D23" i="1"/>
  <c r="D22" i="1"/>
  <c r="D20" i="1"/>
  <c r="D19" i="1"/>
  <c r="D17" i="1"/>
  <c r="D16" i="1"/>
  <c r="D14" i="1"/>
  <c r="D13" i="1"/>
  <c r="D11" i="1"/>
  <c r="D10" i="1"/>
  <c r="D5" i="1"/>
  <c r="D4" i="1"/>
  <c r="J18" i="1" l="1"/>
  <c r="J33" i="1"/>
  <c r="E12" i="1"/>
  <c r="G53" i="1"/>
  <c r="L44" i="1"/>
  <c r="G21" i="1"/>
  <c r="G57" i="1"/>
  <c r="G12" i="1"/>
  <c r="G15" i="1"/>
  <c r="I30" i="1"/>
  <c r="D38" i="1"/>
  <c r="E58" i="1"/>
  <c r="G26" i="1"/>
  <c r="H4" i="1"/>
  <c r="J49" i="1"/>
  <c r="L48" i="1"/>
  <c r="E15" i="1"/>
  <c r="J15" i="1"/>
  <c r="G33" i="1"/>
  <c r="J47" i="1"/>
  <c r="D37" i="1"/>
  <c r="J6" i="1"/>
  <c r="J9" i="1" s="1"/>
  <c r="J48" i="1"/>
  <c r="L58" i="1"/>
  <c r="E38" i="1"/>
  <c r="I36" i="1"/>
  <c r="J24" i="1"/>
  <c r="E36" i="1"/>
  <c r="J30" i="1"/>
  <c r="J39" i="1" s="1"/>
  <c r="J44" i="1"/>
  <c r="J56" i="1"/>
  <c r="E47" i="1"/>
  <c r="J25" i="1"/>
  <c r="J36" i="1"/>
  <c r="J26" i="1"/>
  <c r="J38" i="1"/>
  <c r="G58" i="1"/>
  <c r="J7" i="1"/>
  <c r="L56" i="1"/>
  <c r="L59" i="1" s="1"/>
  <c r="L49" i="1"/>
  <c r="L47" i="1"/>
  <c r="L36" i="1"/>
  <c r="L38" i="1"/>
  <c r="L33" i="1"/>
  <c r="L37" i="1"/>
  <c r="L30" i="1"/>
  <c r="L26" i="1"/>
  <c r="L24" i="1"/>
  <c r="L21" i="1"/>
  <c r="L12" i="1"/>
  <c r="L6" i="1"/>
  <c r="L9" i="1" s="1"/>
  <c r="L25" i="1"/>
  <c r="L41" i="1"/>
  <c r="L50" i="1" s="1"/>
  <c r="J37" i="1"/>
  <c r="J53" i="1"/>
  <c r="J59" i="1" s="1"/>
  <c r="J12" i="1"/>
  <c r="J41" i="1"/>
  <c r="I58" i="1"/>
  <c r="I56" i="1"/>
  <c r="I47" i="1"/>
  <c r="I44" i="1"/>
  <c r="I49" i="1"/>
  <c r="I48" i="1"/>
  <c r="I38" i="1"/>
  <c r="I33" i="1"/>
  <c r="I24" i="1"/>
  <c r="I18" i="1"/>
  <c r="I26" i="1"/>
  <c r="I15" i="1"/>
  <c r="I25" i="1"/>
  <c r="I12" i="1"/>
  <c r="I21" i="1"/>
  <c r="I37" i="1"/>
  <c r="I53" i="1"/>
  <c r="I6" i="1"/>
  <c r="I41" i="1"/>
  <c r="G56" i="1"/>
  <c r="G59" i="1" s="1"/>
  <c r="G49" i="1"/>
  <c r="G44" i="1"/>
  <c r="G48" i="1"/>
  <c r="G41" i="1"/>
  <c r="G36" i="1"/>
  <c r="G38" i="1"/>
  <c r="G37" i="1"/>
  <c r="G24" i="1"/>
  <c r="G18" i="1"/>
  <c r="G25" i="1"/>
  <c r="G6" i="1"/>
  <c r="G9" i="1" s="1"/>
  <c r="G30" i="1"/>
  <c r="G47" i="1"/>
  <c r="E56" i="1"/>
  <c r="E53" i="1"/>
  <c r="E57" i="1"/>
  <c r="E44" i="1"/>
  <c r="E49" i="1"/>
  <c r="E33" i="1"/>
  <c r="E30" i="1"/>
  <c r="E37" i="1"/>
  <c r="E24" i="1"/>
  <c r="E21" i="1"/>
  <c r="E26" i="1"/>
  <c r="E18" i="1"/>
  <c r="E6" i="1"/>
  <c r="E9" i="1" s="1"/>
  <c r="E48" i="1"/>
  <c r="E25" i="1"/>
  <c r="E41" i="1"/>
  <c r="D56" i="1"/>
  <c r="O56" i="1" l="1"/>
  <c r="I9" i="1"/>
  <c r="G27" i="1"/>
  <c r="I39" i="1"/>
  <c r="E27" i="1"/>
  <c r="L39" i="1"/>
  <c r="I59" i="1"/>
  <c r="J27" i="1"/>
  <c r="J50" i="1"/>
  <c r="J60" i="1" s="1"/>
  <c r="E59" i="1"/>
  <c r="G50" i="1"/>
  <c r="E39" i="1"/>
  <c r="L27" i="1"/>
  <c r="I50" i="1"/>
  <c r="I27" i="1"/>
  <c r="G39" i="1"/>
  <c r="E50" i="1"/>
  <c r="L60" i="1" l="1"/>
  <c r="E60" i="1"/>
  <c r="G60" i="1"/>
  <c r="I60" i="1"/>
  <c r="F51" i="6" l="1"/>
  <c r="F50" i="6"/>
  <c r="F49" i="6"/>
  <c r="F48" i="6"/>
  <c r="F47" i="6"/>
  <c r="F7" i="1"/>
  <c r="D36" i="1" l="1"/>
  <c r="O36" i="1" s="1"/>
  <c r="D57" i="1" l="1"/>
  <c r="D8" i="1"/>
  <c r="D7" i="1"/>
  <c r="H7" i="1" l="1"/>
  <c r="D6" i="1"/>
  <c r="D48" i="1"/>
  <c r="D25" i="1"/>
  <c r="D26" i="1"/>
  <c r="D58" i="1"/>
  <c r="D49" i="1"/>
  <c r="M4" i="1"/>
  <c r="M7" i="1" s="1"/>
  <c r="D9" i="1" l="1"/>
  <c r="O9" i="1" s="1"/>
  <c r="F65" i="6"/>
  <c r="F55" i="1" s="1"/>
  <c r="F56" i="1" s="1"/>
  <c r="H55" i="1" l="1"/>
  <c r="H56" i="1" s="1"/>
  <c r="M55" i="1"/>
  <c r="M56" i="1" s="1"/>
  <c r="F64" i="6" l="1"/>
  <c r="F63" i="6"/>
  <c r="F62" i="6"/>
  <c r="F51" i="1" s="1"/>
  <c r="F57" i="1" s="1"/>
  <c r="F61" i="6"/>
  <c r="F46" i="1" s="1"/>
  <c r="F60" i="6"/>
  <c r="F45" i="1" s="1"/>
  <c r="F59" i="6"/>
  <c r="F58" i="6"/>
  <c r="F57" i="6"/>
  <c r="F56" i="6"/>
  <c r="F55" i="6"/>
  <c r="F54" i="6"/>
  <c r="F53" i="6"/>
  <c r="F52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2" i="1" s="1"/>
  <c r="F27" i="6"/>
  <c r="F26" i="6"/>
  <c r="F25" i="6"/>
  <c r="F24" i="6"/>
  <c r="F23" i="6"/>
  <c r="F19" i="1" s="1"/>
  <c r="M19" i="1" s="1"/>
  <c r="F22" i="6"/>
  <c r="F21" i="6"/>
  <c r="F20" i="6"/>
  <c r="F19" i="6"/>
  <c r="F16" i="1" s="1"/>
  <c r="M16" i="1" s="1"/>
  <c r="F18" i="6"/>
  <c r="F17" i="6"/>
  <c r="F16" i="6"/>
  <c r="F15" i="6"/>
  <c r="F13" i="1" s="1"/>
  <c r="M13" i="1" s="1"/>
  <c r="F14" i="6"/>
  <c r="F13" i="6"/>
  <c r="F12" i="6"/>
  <c r="F11" i="6"/>
  <c r="F10" i="6"/>
  <c r="F9" i="6"/>
  <c r="F8" i="6"/>
  <c r="F7" i="6"/>
  <c r="F6" i="6"/>
  <c r="F5" i="6"/>
  <c r="F4" i="6"/>
  <c r="F3" i="6"/>
  <c r="F5" i="1" s="1"/>
  <c r="M5" i="1" l="1"/>
  <c r="F8" i="1"/>
  <c r="F34" i="1"/>
  <c r="H34" i="1" s="1"/>
  <c r="F35" i="1"/>
  <c r="M40" i="1"/>
  <c r="M41" i="1" s="1"/>
  <c r="H13" i="1"/>
  <c r="H19" i="1"/>
  <c r="H40" i="1"/>
  <c r="H45" i="1"/>
  <c r="M45" i="1"/>
  <c r="H5" i="1"/>
  <c r="H46" i="1"/>
  <c r="M46" i="1"/>
  <c r="H51" i="1"/>
  <c r="H57" i="1" s="1"/>
  <c r="M51" i="1"/>
  <c r="M57" i="1" s="1"/>
  <c r="H16" i="1"/>
  <c r="H22" i="1"/>
  <c r="M22" i="1"/>
  <c r="F66" i="6"/>
  <c r="F6" i="1"/>
  <c r="F9" i="1" s="1"/>
  <c r="D12" i="1"/>
  <c r="O12" i="1" s="1"/>
  <c r="D15" i="1"/>
  <c r="O15" i="1" s="1"/>
  <c r="D44" i="1"/>
  <c r="O44" i="1" s="1"/>
  <c r="D47" i="1"/>
  <c r="O47" i="1" s="1"/>
  <c r="D21" i="1"/>
  <c r="O21" i="1" s="1"/>
  <c r="D24" i="1"/>
  <c r="O24" i="1" s="1"/>
  <c r="D53" i="1"/>
  <c r="O53" i="1" s="1"/>
  <c r="D30" i="1"/>
  <c r="O30" i="1" s="1"/>
  <c r="D33" i="1"/>
  <c r="O33" i="1" s="1"/>
  <c r="D18" i="1"/>
  <c r="O18" i="1" s="1"/>
  <c r="D41" i="1"/>
  <c r="O41" i="1" s="1"/>
  <c r="F31" i="1"/>
  <c r="F52" i="1"/>
  <c r="F58" i="1" s="1"/>
  <c r="F20" i="1"/>
  <c r="F32" i="1"/>
  <c r="F43" i="1"/>
  <c r="F49" i="1" s="1"/>
  <c r="F14" i="1"/>
  <c r="M14" i="1" s="1"/>
  <c r="M15" i="1" s="1"/>
  <c r="F42" i="1"/>
  <c r="F48" i="1" s="1"/>
  <c r="F17" i="1"/>
  <c r="M17" i="1" s="1"/>
  <c r="M18" i="1" s="1"/>
  <c r="F28" i="1"/>
  <c r="F29" i="1"/>
  <c r="F23" i="1"/>
  <c r="F11" i="1"/>
  <c r="F10" i="1"/>
  <c r="F41" i="1"/>
  <c r="F47" i="1"/>
  <c r="D39" i="1" l="1"/>
  <c r="O39" i="1" s="1"/>
  <c r="M6" i="1"/>
  <c r="M9" i="1" s="1"/>
  <c r="M8" i="1"/>
  <c r="H6" i="1"/>
  <c r="H9" i="1" s="1"/>
  <c r="H8" i="1"/>
  <c r="M34" i="1"/>
  <c r="F36" i="1"/>
  <c r="H35" i="1"/>
  <c r="H36" i="1" s="1"/>
  <c r="M35" i="1"/>
  <c r="D59" i="1"/>
  <c r="O59" i="1" s="1"/>
  <c r="D27" i="1"/>
  <c r="O27" i="1" s="1"/>
  <c r="D50" i="1"/>
  <c r="O50" i="1" s="1"/>
  <c r="H41" i="1"/>
  <c r="F37" i="1"/>
  <c r="F38" i="1"/>
  <c r="M11" i="1"/>
  <c r="F26" i="1"/>
  <c r="M10" i="1"/>
  <c r="M25" i="1" s="1"/>
  <c r="F25" i="1"/>
  <c r="M47" i="1"/>
  <c r="H47" i="1"/>
  <c r="H20" i="1"/>
  <c r="H21" i="1" s="1"/>
  <c r="M20" i="1"/>
  <c r="M21" i="1" s="1"/>
  <c r="H28" i="1"/>
  <c r="M28" i="1"/>
  <c r="H52" i="1"/>
  <c r="M52" i="1"/>
  <c r="H31" i="1"/>
  <c r="M31" i="1"/>
  <c r="H11" i="1"/>
  <c r="H23" i="1"/>
  <c r="H24" i="1" s="1"/>
  <c r="M23" i="1"/>
  <c r="M24" i="1" s="1"/>
  <c r="H17" i="1"/>
  <c r="H18" i="1" s="1"/>
  <c r="H42" i="1"/>
  <c r="H48" i="1" s="1"/>
  <c r="M42" i="1"/>
  <c r="M48" i="1" s="1"/>
  <c r="H32" i="1"/>
  <c r="M32" i="1"/>
  <c r="H29" i="1"/>
  <c r="M29" i="1"/>
  <c r="H10" i="1"/>
  <c r="H25" i="1" s="1"/>
  <c r="H14" i="1"/>
  <c r="H15" i="1" s="1"/>
  <c r="H43" i="1"/>
  <c r="H49" i="1" s="1"/>
  <c r="M43" i="1"/>
  <c r="M49" i="1" s="1"/>
  <c r="F21" i="1"/>
  <c r="F53" i="1"/>
  <c r="F59" i="1" s="1"/>
  <c r="F33" i="1"/>
  <c r="F15" i="1"/>
  <c r="F44" i="1"/>
  <c r="F50" i="1" s="1"/>
  <c r="F30" i="1"/>
  <c r="F24" i="1"/>
  <c r="F18" i="1"/>
  <c r="F12" i="1"/>
  <c r="D60" i="1" l="1"/>
  <c r="O60" i="1" s="1"/>
  <c r="M36" i="1"/>
  <c r="F27" i="1"/>
  <c r="M53" i="1"/>
  <c r="M59" i="1" s="1"/>
  <c r="M58" i="1"/>
  <c r="H53" i="1"/>
  <c r="H59" i="1" s="1"/>
  <c r="H58" i="1"/>
  <c r="M37" i="1"/>
  <c r="M38" i="1"/>
  <c r="H37" i="1"/>
  <c r="F39" i="1"/>
  <c r="H38" i="1"/>
  <c r="M26" i="1"/>
  <c r="H26" i="1"/>
  <c r="M12" i="1"/>
  <c r="M27" i="1" s="1"/>
  <c r="H30" i="1"/>
  <c r="M44" i="1"/>
  <c r="M50" i="1" s="1"/>
  <c r="M30" i="1"/>
  <c r="M33" i="1"/>
  <c r="H44" i="1"/>
  <c r="H50" i="1" s="1"/>
  <c r="H33" i="1"/>
  <c r="H12" i="1"/>
  <c r="H27" i="1" s="1"/>
  <c r="F60" i="1" l="1"/>
  <c r="M39" i="1"/>
  <c r="M60" i="1" s="1"/>
  <c r="H39" i="1"/>
  <c r="H60" i="1" s="1"/>
</calcChain>
</file>

<file path=xl/sharedStrings.xml><?xml version="1.0" encoding="utf-8"?>
<sst xmlns="http://schemas.openxmlformats.org/spreadsheetml/2006/main" count="386" uniqueCount="75">
  <si>
    <t>DOTACAO ATUALIZADA</t>
  </si>
  <si>
    <t>PR</t>
  </si>
  <si>
    <t>OUTRAS DESPESAS CORRENTES</t>
  </si>
  <si>
    <t>Total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</si>
  <si>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</si>
  <si>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</si>
  <si>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</si>
  <si>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</si>
  <si>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</si>
  <si>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</si>
  <si>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</si>
  <si>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</si>
  <si>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</si>
  <si>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</si>
  <si>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</si>
  <si>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</si>
  <si>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</si>
  <si>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</si>
  <si>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</si>
  <si>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</si>
  <si>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</si>
  <si>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</si>
  <si>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</si>
  <si>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/>
  </si>
  <si>
    <t>DIRETORIAS</t>
  </si>
  <si>
    <t>AÇÕES</t>
  </si>
  <si>
    <t>DESPESAS</t>
  </si>
  <si>
    <t>PTRES</t>
  </si>
  <si>
    <t>Grupo Despesa</t>
  </si>
  <si>
    <t>3</t>
  </si>
  <si>
    <t>4</t>
  </si>
  <si>
    <t>Item Informação</t>
  </si>
  <si>
    <t>DESPESAS EMPENHADAS (CONTROLE EMPENHO)</t>
  </si>
  <si>
    <t>TOTAL</t>
  </si>
  <si>
    <t>DESPESAS EMPENHADAS (E)</t>
  </si>
  <si>
    <t>TOTAL DESPESAS (E)+(S)+(C)</t>
  </si>
  <si>
    <t>DIRETORIAS II</t>
  </si>
  <si>
    <t>CREDITO DISPONIVEL</t>
  </si>
  <si>
    <t>ORÇAMENTO DISPONÍVEL SIAFI (D)</t>
  </si>
  <si>
    <t>TOTAL GERAL</t>
  </si>
  <si>
    <t>TOTAL INVESTIMENTOS</t>
  </si>
  <si>
    <t>TOTAL CUSTEIOS</t>
  </si>
  <si>
    <t>RESPONSÁVEL</t>
  </si>
  <si>
    <t>Noevaldo Teixeira</t>
  </si>
  <si>
    <t>Lúcia Travassos</t>
  </si>
  <si>
    <t>Marcelo Esteves</t>
  </si>
  <si>
    <t>Edgar Shinzato</t>
  </si>
  <si>
    <t>Maria José Cabral</t>
  </si>
  <si>
    <t>Frederico Peixinho</t>
  </si>
  <si>
    <t>Silvia Azevedo / Alessandra Villar</t>
  </si>
  <si>
    <t>DESPESAS LIQUIDADAS (L)</t>
  </si>
  <si>
    <t>DESPESAS PAGAS              (P)</t>
  </si>
  <si>
    <t>Cassiano Alves</t>
  </si>
  <si>
    <t>Paulo Romano</t>
  </si>
  <si>
    <t>Márcio Remédio</t>
  </si>
  <si>
    <t>Alice de Castilho</t>
  </si>
  <si>
    <t>Esteves Colnago / Noevaldo Teixeira</t>
  </si>
  <si>
    <t>SALDO ORÇAMENTO                     (D)-(S)</t>
  </si>
  <si>
    <t>SAE´S                  (S)</t>
  </si>
  <si>
    <t>CONVÊNIOS              (C)</t>
  </si>
  <si>
    <t>Painel 2021</t>
  </si>
  <si>
    <t>DESTAQUE CONCEDIDO</t>
  </si>
  <si>
    <t>DESPESAS LIQUIDADAS (CONTROLE EMPENHO)</t>
  </si>
  <si>
    <t>DESPESAS PAGAS (CONTROLE EMPENHO)</t>
  </si>
  <si>
    <t>Saldo - Moeda Origem (Item Informação)</t>
  </si>
  <si>
    <t>PROJETO INICIAL DA LOA - FIXACAO DESPESA</t>
  </si>
  <si>
    <t>INV.</t>
  </si>
  <si>
    <t>CUSTEIO</t>
  </si>
  <si>
    <t>CREDITO INDISPONIVEL</t>
  </si>
  <si>
    <t>posição: 10/05/2021</t>
  </si>
  <si>
    <t>Carlos Dantas</t>
  </si>
  <si>
    <t>% Execução</t>
  </si>
  <si>
    <t>Marlon Hoelzel / Diogo Rodrigues</t>
  </si>
  <si>
    <t>Diogo Rodrigues</t>
  </si>
  <si>
    <t>Rodrigo Adorno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</si>
</sst>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;[Red]#,##0"/>
    <numFmt numFmtId="170" formatCode="#,##0.00_);\(#,##0.00\)"/>
  </numFmts>
  <fonts count="22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8"/>
      <color rgb="FF000000"/>
      <name val="Arial"/>
      <family val="2"/>
    </font>
    <font>
      <b/>
      <sz val="11.95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</patternFill>
    </fill>
    <fill>
      <patternFill patternType="solid">
        <fgColor theme="1"/>
        <bgColor rgb="FFFFFFFF"/>
      </patternFill>
    </fill>
    <fill>
      <patternFill patternType="solid">
        <fgColor theme="8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/>
      <bottom style="thin">
        <color rgb="FFC0C0C0"/>
      </bottom>
      <diagonal/>
    </border>
    <border>
      <left style="medium">
        <color theme="4" tint="-0.24994659260841701"/>
      </left>
      <right style="thin">
        <color rgb="FFC0C0C0"/>
      </right>
      <top/>
      <bottom/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/>
      <right style="medium">
        <color theme="4" tint="-0.24994659260841701"/>
      </right>
      <top/>
      <bottom style="thin">
        <color rgb="FFC0C0C0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thin">
        <color rgb="FFC0C0C0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medium">
        <color theme="4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C0C0C0"/>
      </left>
      <right/>
      <top style="thin">
        <color theme="2" tint="-9.9948118533890809E-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thin">
        <color theme="2" tint="-9.9948118533890809E-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rgb="FFC0C0C0"/>
      </right>
      <top style="thin">
        <color theme="2" tint="-9.9948118533890809E-2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2" tint="-9.9948118533890809E-2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2" tint="-9.9948118533890809E-2"/>
      </right>
      <top/>
      <bottom/>
      <diagonal/>
    </border>
    <border>
      <left style="medium">
        <color theme="4" tint="-0.24994659260841701"/>
      </left>
      <right style="thin">
        <color theme="2" tint="-9.9948118533890809E-2"/>
      </right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theme="0" tint="-0.24994659260841701"/>
      </bottom>
      <diagonal/>
    </border>
    <border>
      <left style="thin">
        <color rgb="FFC0C0C0"/>
      </left>
      <right/>
      <top/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/>
      <bottom style="thin">
        <color theme="0" tint="-0.24994659260841701"/>
      </bottom>
      <diagonal/>
    </border>
    <border>
      <left style="thin">
        <color theme="2" tint="-9.9948118533890809E-2"/>
      </left>
      <right/>
      <top style="thin">
        <color rgb="FFC0C0C0"/>
      </top>
      <bottom style="mediumDashed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Dashed">
        <color theme="4" tint="-0.24994659260841701"/>
      </bottom>
      <diagonal/>
    </border>
    <border>
      <left/>
      <right/>
      <top/>
      <bottom style="mediumDashed">
        <color theme="4" tint="-0.24994659260841701"/>
      </bottom>
      <diagonal/>
    </border>
    <border>
      <left/>
      <right style="medium">
        <color theme="4" tint="-0.24994659260841701"/>
      </right>
      <top style="thin">
        <color rgb="FFC0C0C0"/>
      </top>
      <bottom style="medium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/>
      <bottom style="mediumDashed">
        <color theme="4" tint="-0.24994659260841701"/>
      </bottom>
      <diagonal/>
    </border>
    <border>
      <left/>
      <right style="thin">
        <color rgb="FFC0C0C0"/>
      </right>
      <top/>
      <bottom style="thin">
        <color theme="2" tint="-9.9948118533890809E-2"/>
      </bottom>
      <diagonal/>
    </border>
    <border>
      <left style="thin">
        <color rgb="FFC0C0C0"/>
      </left>
      <right/>
      <top/>
      <bottom style="thin">
        <color theme="2" tint="-9.9948118533890809E-2"/>
      </bottom>
      <diagonal/>
    </border>
    <border>
      <left/>
      <right style="medium">
        <color theme="4" tint="-0.24994659260841701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rgb="FFC0C0C0"/>
      </right>
      <top style="thin">
        <color rgb="FFC0C0C0"/>
      </top>
      <bottom style="medium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 tint="-0.34998626667073579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Dashed">
        <color theme="4" tint="-0.24994659260841701"/>
      </bottom>
      <diagonal/>
    </border>
    <border>
      <left style="thin">
        <color theme="2" tint="-9.9948118533890809E-2"/>
      </left>
      <right style="thin">
        <color rgb="FFC0C0C0"/>
      </right>
      <top style="thin">
        <color theme="0" tint="-0.24994659260841701"/>
      </top>
      <bottom style="mediumDashed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Dashed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/>
      <bottom style="thin">
        <color theme="2" tint="-9.9948118533890809E-2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2" tint="-9.9948118533890809E-2"/>
      </top>
      <bottom style="medium">
        <color theme="4" tint="-0.24994659260841701"/>
      </bottom>
      <diagonal/>
    </border>
    <border>
      <left/>
      <right/>
      <top/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/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4" tint="-0.24994659260841701"/>
      </right>
      <top/>
      <bottom style="thin">
        <color theme="0" tint="-0.24994659260841701"/>
      </bottom>
      <diagonal/>
    </border>
    <border>
      <left/>
      <right style="medium">
        <color theme="4" tint="-0.24994659260841701"/>
      </right>
      <top style="thin">
        <color theme="0" tint="-0.24994659260841701"/>
      </top>
      <bottom style="mediumDashed">
        <color theme="4" tint="-0.24994659260841701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177">
    <xf numFmtId="0" fontId="0" fillId="0" borderId="0" xfId="0"/>
    <xf numFmtId="0" fontId="3" fillId="0" borderId="0" xfId="0" applyFont="1" applyAlignment="1">
      <alignment vertical="top"/>
    </xf>
    <xf numFmtId="0" fontId="6" fillId="0" borderId="0" xfId="0" applyFont="1" applyAlignment="1">
      <alignment horizontal="center"/>
    </xf>
    <xf numFmtId="0" fontId="2" fillId="2" borderId="9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1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0" xfId="0" applyNumberFormat="1" applyFont="1" applyFill="1" applyBorder="1" applyAlignment="1">
      <alignment horizontal="right" vertical="center"/>
    </xf>
    <xf numFmtId="0" fontId="4" fillId="3" borderId="13" xfId="0" applyFont="1" applyFill="1" applyBorder="1" applyAlignment="1">
      <alignment horizontal="left" vertical="center"/>
    </xf>
    <xf numFmtId="164" fontId="8" fillId="5" borderId="14" xfId="0" applyNumberFormat="1" applyFont="1" applyFill="1" applyBorder="1" applyAlignment="1">
      <alignment horizontal="right" vertical="center"/>
    </xf>
    <xf numFmtId="0" fontId="0" fillId="0" borderId="0" xfId="0" applyBorder="1"/>
    <xf numFmtId="164" fontId="9" fillId="4" borderId="16" xfId="0" applyNumberFormat="1" applyFont="1" applyFill="1" applyBorder="1" applyAlignment="1">
      <alignment horizontal="right" vertical="center"/>
    </xf>
    <xf numFmtId="164" fontId="9" fillId="4" borderId="18" xfId="0" applyNumberFormat="1" applyFont="1" applyFill="1" applyBorder="1" applyAlignment="1">
      <alignment horizontal="right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left" vertical="center" wrapText="1"/>
    </xf>
    <xf numFmtId="0" fontId="1" fillId="9" borderId="3" xfId="0" applyNumberFormat="1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left" vertical="center" wrapText="1"/>
    </xf>
    <xf numFmtId="167" fontId="14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14" fillId="0" borderId="6" xfId="0" applyNumberFormat="1" applyFont="1" applyFill="1" applyBorder="1" applyAlignment="1" applyProtection="1">
      <alignment vertical="top" wrapText="1" readingOrder="1"/>
      <protection locked="0"/>
    </xf>
    <xf numFmtId="167" fontId="18" fillId="8" borderId="6" xfId="0" applyNumberFormat="1" applyFont="1" applyFill="1" applyBorder="1" applyAlignment="1" applyProtection="1">
      <alignment vertical="top" wrapText="1" readingOrder="1"/>
      <protection locked="0"/>
    </xf>
    <xf numFmtId="167" fontId="18" fillId="6" borderId="6" xfId="0" applyNumberFormat="1" applyFont="1" applyFill="1" applyBorder="1" applyAlignment="1" applyProtection="1">
      <alignment vertical="top" wrapText="1" readingOrder="1"/>
      <protection locked="0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19" xfId="0" applyNumberFormat="1" applyFont="1" applyFill="1" applyBorder="1" applyAlignment="1">
      <alignment horizontal="right" vertical="center"/>
    </xf>
    <xf numFmtId="164" fontId="8" fillId="5" borderId="15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left" vertical="center" wrapText="1"/>
    </xf>
    <xf numFmtId="168" fontId="2" fillId="2" borderId="3" xfId="1" applyNumberFormat="1" applyFont="1" applyFill="1" applyBorder="1" applyAlignment="1">
      <alignment horizontal="right" vertical="center" wrapText="1"/>
    </xf>
    <xf numFmtId="169" fontId="1" fillId="4" borderId="2" xfId="1" applyNumberFormat="1" applyFont="1" applyFill="1" applyBorder="1" applyAlignment="1">
      <alignment horizontal="right" vertical="center" wrapText="1"/>
    </xf>
    <xf numFmtId="169" fontId="7" fillId="9" borderId="3" xfId="1" applyNumberFormat="1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0" borderId="0" xfId="0" applyNumberFormat="1" applyFont="1" applyAlignment="1">
      <alignment horizontal="right" vertical="center"/>
    </xf>
    <xf numFmtId="0" fontId="14" fillId="8" borderId="6" xfId="0" applyFont="1" applyFill="1" applyBorder="1" applyAlignment="1" applyProtection="1">
      <alignment vertical="top" wrapText="1" readingOrder="1"/>
      <protection locked="0"/>
    </xf>
    <xf numFmtId="0" fontId="14" fillId="0" borderId="6" xfId="0" applyFont="1" applyFill="1" applyBorder="1" applyAlignment="1" applyProtection="1">
      <alignment vertical="top" wrapText="1" readingOrder="1"/>
      <protection locked="0"/>
    </xf>
    <xf numFmtId="0" fontId="14" fillId="6" borderId="6" xfId="0" applyFont="1" applyFill="1" applyBorder="1" applyAlignment="1" applyProtection="1">
      <alignment vertical="top" wrapText="1" readingOrder="1"/>
      <protection locked="0"/>
    </xf>
    <xf numFmtId="0" fontId="16" fillId="6" borderId="6" xfId="0" applyFont="1" applyFill="1" applyBorder="1" applyAlignment="1" applyProtection="1">
      <alignment vertical="top" wrapText="1" readingOrder="1"/>
      <protection locked="0"/>
    </xf>
    <xf numFmtId="0" fontId="13" fillId="0" borderId="0" xfId="0" applyFont="1" applyFill="1" applyBorder="1"/>
    <xf numFmtId="0" fontId="5" fillId="4" borderId="9" xfId="0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0" fontId="7" fillId="4" borderId="2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vertical="center" wrapText="1"/>
    </xf>
    <xf numFmtId="0" fontId="5" fillId="4" borderId="29" xfId="0" applyFont="1" applyFill="1" applyBorder="1" applyAlignment="1">
      <alignment vertical="center" wrapText="1"/>
    </xf>
    <xf numFmtId="0" fontId="5" fillId="4" borderId="30" xfId="0" applyFont="1" applyFill="1" applyBorder="1" applyAlignment="1">
      <alignment vertical="center" wrapText="1"/>
    </xf>
    <xf numFmtId="164" fontId="9" fillId="4" borderId="31" xfId="0" applyNumberFormat="1" applyFont="1" applyFill="1" applyBorder="1" applyAlignment="1">
      <alignment horizontal="right" vertical="center"/>
    </xf>
    <xf numFmtId="164" fontId="9" fillId="4" borderId="32" xfId="0" applyNumberFormat="1" applyFont="1" applyFill="1" applyBorder="1" applyAlignment="1">
      <alignment horizontal="right" vertical="center"/>
    </xf>
    <xf numFmtId="164" fontId="9" fillId="10" borderId="0" xfId="0" applyNumberFormat="1" applyFont="1" applyFill="1" applyBorder="1" applyAlignment="1">
      <alignment horizontal="right" vertical="center"/>
    </xf>
    <xf numFmtId="164" fontId="10" fillId="10" borderId="0" xfId="0" applyNumberFormat="1" applyFont="1" applyFill="1" applyBorder="1" applyAlignment="1">
      <alignment horizontal="right" vertical="center"/>
    </xf>
    <xf numFmtId="1" fontId="2" fillId="10" borderId="26" xfId="0" applyNumberFormat="1" applyFont="1" applyFill="1" applyBorder="1" applyAlignment="1">
      <alignment horizontal="center" vertical="center" wrapText="1"/>
    </xf>
    <xf numFmtId="164" fontId="9" fillId="10" borderId="26" xfId="0" applyNumberFormat="1" applyFont="1" applyFill="1" applyBorder="1" applyAlignment="1">
      <alignment horizontal="right" vertical="center"/>
    </xf>
    <xf numFmtId="164" fontId="10" fillId="10" borderId="26" xfId="0" applyNumberFormat="1" applyFont="1" applyFill="1" applyBorder="1" applyAlignment="1">
      <alignment horizontal="right" vertical="center"/>
    </xf>
    <xf numFmtId="0" fontId="4" fillId="12" borderId="34" xfId="0" applyFont="1" applyFill="1" applyBorder="1" applyAlignment="1">
      <alignment horizontal="left" vertical="center"/>
    </xf>
    <xf numFmtId="164" fontId="10" fillId="12" borderId="34" xfId="0" applyNumberFormat="1" applyFont="1" applyFill="1" applyBorder="1" applyAlignment="1">
      <alignment horizontal="right" vertical="center"/>
    </xf>
    <xf numFmtId="164" fontId="10" fillId="12" borderId="35" xfId="0" applyNumberFormat="1" applyFont="1" applyFill="1" applyBorder="1" applyAlignment="1">
      <alignment horizontal="right" vertical="center"/>
    </xf>
    <xf numFmtId="0" fontId="4" fillId="12" borderId="36" xfId="0" applyFont="1" applyFill="1" applyBorder="1" applyAlignment="1">
      <alignment horizontal="left" vertical="center"/>
    </xf>
    <xf numFmtId="164" fontId="10" fillId="12" borderId="36" xfId="0" applyNumberFormat="1" applyFont="1" applyFill="1" applyBorder="1" applyAlignment="1">
      <alignment horizontal="right" vertical="center"/>
    </xf>
    <xf numFmtId="164" fontId="10" fillId="12" borderId="37" xfId="0" applyNumberFormat="1" applyFont="1" applyFill="1" applyBorder="1" applyAlignment="1">
      <alignment horizontal="right" vertical="center"/>
    </xf>
    <xf numFmtId="1" fontId="2" fillId="10" borderId="0" xfId="0" applyNumberFormat="1" applyFont="1" applyFill="1" applyBorder="1" applyAlignment="1">
      <alignment horizontal="center" vertical="center" wrapText="1"/>
    </xf>
    <xf numFmtId="164" fontId="9" fillId="4" borderId="39" xfId="0" applyNumberFormat="1" applyFont="1" applyFill="1" applyBorder="1" applyAlignment="1">
      <alignment horizontal="right" vertical="center"/>
    </xf>
    <xf numFmtId="164" fontId="9" fillId="4" borderId="40" xfId="0" applyNumberFormat="1" applyFont="1" applyFill="1" applyBorder="1" applyAlignment="1">
      <alignment horizontal="right" vertical="center"/>
    </xf>
    <xf numFmtId="164" fontId="8" fillId="5" borderId="38" xfId="0" applyNumberFormat="1" applyFont="1" applyFill="1" applyBorder="1" applyAlignment="1">
      <alignment horizontal="right" vertical="center"/>
    </xf>
    <xf numFmtId="164" fontId="8" fillId="11" borderId="0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170" fontId="9" fillId="4" borderId="1" xfId="0" applyNumberFormat="1" applyFont="1" applyFill="1" applyBorder="1" applyAlignment="1">
      <alignment horizontal="right" vertical="center"/>
    </xf>
    <xf numFmtId="170" fontId="2" fillId="3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7" fillId="4" borderId="41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vertical="center" wrapText="1"/>
    </xf>
    <xf numFmtId="0" fontId="2" fillId="12" borderId="43" xfId="0" applyFont="1" applyFill="1" applyBorder="1" applyAlignment="1">
      <alignment horizontal="left" vertical="center"/>
    </xf>
    <xf numFmtId="0" fontId="2" fillId="12" borderId="44" xfId="0" applyFont="1" applyFill="1" applyBorder="1" applyAlignment="1">
      <alignment horizontal="left" vertical="center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vertical="center" wrapTex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0" fontId="5" fillId="4" borderId="49" xfId="0" applyFont="1" applyFill="1" applyBorder="1" applyAlignment="1">
      <alignment vertical="center" wrapText="1"/>
    </xf>
    <xf numFmtId="164" fontId="9" fillId="4" borderId="49" xfId="0" applyNumberFormat="1" applyFont="1" applyFill="1" applyBorder="1" applyAlignment="1">
      <alignment horizontal="right" vertical="center"/>
    </xf>
    <xf numFmtId="164" fontId="9" fillId="4" borderId="50" xfId="0" applyNumberFormat="1" applyFont="1" applyFill="1" applyBorder="1" applyAlignment="1">
      <alignment horizontal="right" vertical="center"/>
    </xf>
    <xf numFmtId="164" fontId="9" fillId="4" borderId="51" xfId="0" applyNumberFormat="1" applyFont="1" applyFill="1" applyBorder="1" applyAlignment="1">
      <alignment horizontal="right" vertical="center"/>
    </xf>
    <xf numFmtId="164" fontId="8" fillId="11" borderId="26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center" vertical="center" wrapText="1"/>
    </xf>
    <xf numFmtId="164" fontId="10" fillId="0" borderId="26" xfId="0" applyNumberFormat="1" applyFont="1" applyFill="1" applyBorder="1" applyAlignment="1">
      <alignment horizontal="center" vertical="center" wrapText="1"/>
    </xf>
    <xf numFmtId="164" fontId="10" fillId="0" borderId="3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4" borderId="52" xfId="0" applyFont="1" applyFill="1" applyBorder="1" applyAlignment="1">
      <alignment vertical="center" wrapText="1"/>
    </xf>
    <xf numFmtId="0" fontId="4" fillId="3" borderId="53" xfId="0" applyFont="1" applyFill="1" applyBorder="1" applyAlignment="1">
      <alignment horizontal="left" vertical="center"/>
    </xf>
    <xf numFmtId="164" fontId="10" fillId="3" borderId="53" xfId="0" applyNumberFormat="1" applyFont="1" applyFill="1" applyBorder="1" applyAlignment="1">
      <alignment horizontal="right" vertical="center"/>
    </xf>
    <xf numFmtId="164" fontId="10" fillId="10" borderId="54" xfId="0" applyNumberFormat="1" applyFont="1" applyFill="1" applyBorder="1" applyAlignment="1">
      <alignment horizontal="right" vertical="center"/>
    </xf>
    <xf numFmtId="164" fontId="10" fillId="3" borderId="55" xfId="0" applyNumberFormat="1" applyFont="1" applyFill="1" applyBorder="1" applyAlignment="1">
      <alignment horizontal="right" vertical="center"/>
    </xf>
    <xf numFmtId="164" fontId="10" fillId="10" borderId="56" xfId="0" applyNumberFormat="1" applyFont="1" applyFill="1" applyBorder="1" applyAlignment="1">
      <alignment horizontal="right" vertical="center"/>
    </xf>
    <xf numFmtId="164" fontId="10" fillId="0" borderId="56" xfId="0" applyNumberFormat="1" applyFont="1" applyFill="1" applyBorder="1" applyAlignment="1">
      <alignment horizontal="center" vertical="center" wrapText="1"/>
    </xf>
    <xf numFmtId="0" fontId="2" fillId="12" borderId="57" xfId="0" applyFont="1" applyFill="1" applyBorder="1" applyAlignment="1">
      <alignment horizontal="left" vertical="center"/>
    </xf>
    <xf numFmtId="0" fontId="4" fillId="12" borderId="58" xfId="0" applyFont="1" applyFill="1" applyBorder="1" applyAlignment="1">
      <alignment horizontal="left" vertical="center"/>
    </xf>
    <xf numFmtId="164" fontId="10" fillId="12" borderId="58" xfId="0" applyNumberFormat="1" applyFont="1" applyFill="1" applyBorder="1" applyAlignment="1">
      <alignment horizontal="right" vertical="center"/>
    </xf>
    <xf numFmtId="164" fontId="10" fillId="12" borderId="59" xfId="0" applyNumberFormat="1" applyFont="1" applyFill="1" applyBorder="1" applyAlignment="1">
      <alignment horizontal="right" vertical="center"/>
    </xf>
    <xf numFmtId="0" fontId="5" fillId="4" borderId="60" xfId="0" applyFont="1" applyFill="1" applyBorder="1" applyAlignment="1">
      <alignment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4" fillId="2" borderId="63" xfId="0" applyFont="1" applyFill="1" applyBorder="1" applyAlignment="1">
      <alignment horizontal="center" vertical="center" wrapText="1"/>
    </xf>
    <xf numFmtId="0" fontId="2" fillId="2" borderId="63" xfId="0" applyFont="1" applyFill="1" applyBorder="1" applyAlignment="1">
      <alignment horizontal="center" vertical="center" wrapText="1"/>
    </xf>
    <xf numFmtId="1" fontId="2" fillId="2" borderId="63" xfId="0" applyNumberFormat="1" applyFont="1" applyFill="1" applyBorder="1" applyAlignment="1">
      <alignment horizontal="center" vertical="center" wrapText="1"/>
    </xf>
    <xf numFmtId="1" fontId="2" fillId="2" borderId="64" xfId="0" applyNumberFormat="1" applyFont="1" applyFill="1" applyBorder="1" applyAlignment="1">
      <alignment horizontal="center" vertical="center" wrapText="1"/>
    </xf>
    <xf numFmtId="1" fontId="2" fillId="2" borderId="65" xfId="0" applyNumberFormat="1" applyFont="1" applyFill="1" applyBorder="1" applyAlignment="1">
      <alignment horizontal="center" vertical="center" wrapText="1"/>
    </xf>
    <xf numFmtId="1" fontId="2" fillId="2" borderId="61" xfId="0" applyNumberFormat="1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164" fontId="10" fillId="3" borderId="66" xfId="0" applyNumberFormat="1" applyFont="1" applyFill="1" applyBorder="1" applyAlignment="1">
      <alignment horizontal="right" vertical="center"/>
    </xf>
    <xf numFmtId="0" fontId="5" fillId="4" borderId="67" xfId="0" applyFont="1" applyFill="1" applyBorder="1" applyAlignment="1">
      <alignment vertical="center" wrapText="1"/>
    </xf>
    <xf numFmtId="0" fontId="4" fillId="3" borderId="68" xfId="0" applyFont="1" applyFill="1" applyBorder="1" applyAlignment="1">
      <alignment horizontal="left" vertical="center"/>
    </xf>
    <xf numFmtId="164" fontId="10" fillId="12" borderId="69" xfId="0" applyNumberFormat="1" applyFont="1" applyFill="1" applyBorder="1" applyAlignment="1">
      <alignment horizontal="right" vertical="center"/>
    </xf>
    <xf numFmtId="164" fontId="10" fillId="12" borderId="70" xfId="0" applyNumberFormat="1" applyFont="1" applyFill="1" applyBorder="1" applyAlignment="1">
      <alignment horizontal="right" vertical="center"/>
    </xf>
    <xf numFmtId="164" fontId="10" fillId="12" borderId="71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64" fontId="10" fillId="12" borderId="72" xfId="0" applyNumberFormat="1" applyFont="1" applyFill="1" applyBorder="1" applyAlignment="1">
      <alignment horizontal="right" vertical="center"/>
    </xf>
    <xf numFmtId="164" fontId="10" fillId="12" borderId="73" xfId="0" applyNumberFormat="1" applyFont="1" applyFill="1" applyBorder="1" applyAlignment="1">
      <alignment horizontal="right" vertical="center"/>
    </xf>
    <xf numFmtId="164" fontId="10" fillId="12" borderId="74" xfId="0" applyNumberFormat="1" applyFont="1" applyFill="1" applyBorder="1" applyAlignment="1">
      <alignment horizontal="right" vertical="center"/>
    </xf>
    <xf numFmtId="164" fontId="9" fillId="4" borderId="75" xfId="0" applyNumberFormat="1" applyFont="1" applyFill="1" applyBorder="1" applyAlignment="1">
      <alignment horizontal="right" vertical="center"/>
    </xf>
    <xf numFmtId="164" fontId="9" fillId="4" borderId="76" xfId="0" applyNumberFormat="1" applyFont="1" applyFill="1" applyBorder="1" applyAlignment="1">
      <alignment horizontal="right" vertical="center"/>
    </xf>
    <xf numFmtId="164" fontId="9" fillId="4" borderId="77" xfId="0" applyNumberFormat="1" applyFont="1" applyFill="1" applyBorder="1" applyAlignment="1">
      <alignment horizontal="right" vertical="center"/>
    </xf>
    <xf numFmtId="164" fontId="9" fillId="4" borderId="78" xfId="0" applyNumberFormat="1" applyFont="1" applyFill="1" applyBorder="1" applyAlignment="1">
      <alignment horizontal="right" vertical="center"/>
    </xf>
    <xf numFmtId="164" fontId="10" fillId="3" borderId="79" xfId="0" applyNumberFormat="1" applyFont="1" applyFill="1" applyBorder="1" applyAlignment="1">
      <alignment horizontal="right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170" fontId="20" fillId="4" borderId="1" xfId="0" applyNumberFormat="1" applyFont="1" applyFill="1" applyBorder="1" applyAlignment="1">
      <alignment horizontal="right" vertical="center"/>
    </xf>
    <xf numFmtId="170" fontId="19" fillId="3" borderId="1" xfId="0" applyNumberFormat="1" applyFont="1" applyFill="1" applyBorder="1" applyAlignment="1">
      <alignment horizontal="right" vertical="center"/>
    </xf>
    <xf numFmtId="170" fontId="20" fillId="4" borderId="2" xfId="0" applyNumberFormat="1" applyFont="1" applyFill="1" applyBorder="1" applyAlignment="1">
      <alignment horizontal="right" vertical="center"/>
    </xf>
    <xf numFmtId="170" fontId="19" fillId="3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164" fontId="9" fillId="0" borderId="26" xfId="0" applyNumberFormat="1" applyFont="1" applyFill="1" applyBorder="1" applyAlignment="1">
      <alignment horizontal="right" vertical="center"/>
    </xf>
    <xf numFmtId="164" fontId="10" fillId="0" borderId="26" xfId="0" applyNumberFormat="1" applyFont="1" applyFill="1" applyBorder="1" applyAlignment="1">
      <alignment horizontal="right" vertical="center"/>
    </xf>
    <xf numFmtId="10" fontId="10" fillId="0" borderId="56" xfId="2" applyNumberFormat="1" applyFont="1" applyFill="1" applyBorder="1" applyAlignment="1">
      <alignment horizontal="right" vertical="center"/>
    </xf>
    <xf numFmtId="0" fontId="14" fillId="0" borderId="6" xfId="0" applyFont="1" applyFill="1" applyBorder="1" applyAlignment="1" applyProtection="1">
      <alignment vertical="top" wrapText="1" readingOrder="1"/>
      <protection locked="0"/>
    </xf>
    <xf numFmtId="0" fontId="13" fillId="0" borderId="7" xfId="0" applyFont="1" applyFill="1" applyBorder="1" applyAlignment="1" applyProtection="1">
      <alignment vertical="top" wrapText="1"/>
      <protection locked="0"/>
    </xf>
    <xf numFmtId="0" fontId="14" fillId="0" borderId="6" xfId="0" applyNumberFormat="1" applyFont="1" applyFill="1" applyBorder="1" applyAlignment="1" applyProtection="1">
      <alignment horizontal="right" vertical="top" wrapText="1" readingOrder="1"/>
      <protection locked="0"/>
    </xf>
    <xf numFmtId="0" fontId="17" fillId="7" borderId="6" xfId="0" applyFont="1" applyFill="1" applyBorder="1" applyAlignment="1" applyProtection="1">
      <alignment vertical="top" wrapText="1" readingOrder="1"/>
      <protection locked="0"/>
    </xf>
    <xf numFmtId="0" fontId="13" fillId="7" borderId="20" xfId="0" applyFont="1" applyFill="1" applyBorder="1" applyAlignment="1" applyProtection="1">
      <alignment vertical="top" wrapText="1"/>
      <protection locked="0"/>
    </xf>
    <xf numFmtId="0" fontId="13" fillId="7" borderId="8" xfId="0" applyFont="1" applyFill="1" applyBorder="1" applyAlignment="1" applyProtection="1">
      <alignment vertical="top" wrapText="1"/>
      <protection locked="0"/>
    </xf>
    <xf numFmtId="166" fontId="14" fillId="0" borderId="6" xfId="0" applyNumberFormat="1" applyFont="1" applyFill="1" applyBorder="1" applyAlignment="1" applyProtection="1">
      <alignment vertical="top" wrapText="1" readingOrder="1"/>
      <protection locked="0"/>
    </xf>
    <xf numFmtId="0" fontId="16" fillId="8" borderId="6" xfId="0" applyFont="1" applyFill="1" applyBorder="1" applyAlignment="1" applyProtection="1">
      <alignment vertical="top" wrapText="1" readingOrder="1"/>
      <protection locked="0"/>
    </xf>
    <xf numFmtId="0" fontId="14" fillId="8" borderId="6" xfId="0" applyFont="1" applyFill="1" applyBorder="1" applyAlignment="1" applyProtection="1">
      <alignment vertical="top" wrapText="1" readingOrder="1"/>
      <protection locked="0"/>
    </xf>
    <xf numFmtId="0" fontId="12" fillId="6" borderId="0" xfId="0" applyFont="1" applyFill="1" applyBorder="1" applyAlignment="1" applyProtection="1">
      <alignment horizontal="center" vertical="top" wrapText="1" readingOrder="1"/>
      <protection locked="0"/>
    </xf>
    <xf numFmtId="0" fontId="13" fillId="0" borderId="0" xfId="0" applyFont="1" applyFill="1" applyBorder="1"/>
    <xf numFmtId="165" fontId="14" fillId="0" borderId="0" xfId="0" applyNumberFormat="1" applyFont="1" applyFill="1" applyBorder="1" applyAlignment="1" applyProtection="1">
      <alignment vertical="top" wrapText="1" readingOrder="1"/>
      <protection locked="0"/>
    </xf>
    <xf numFmtId="0" fontId="14" fillId="0" borderId="0" xfId="0" applyFont="1" applyFill="1" applyBorder="1" applyAlignment="1" applyProtection="1">
      <alignment vertical="top" wrapText="1" readingOrder="1"/>
      <protection locked="0"/>
    </xf>
    <xf numFmtId="0" fontId="15" fillId="6" borderId="0" xfId="0" applyFont="1" applyFill="1" applyBorder="1" applyAlignment="1" applyProtection="1">
      <alignment horizontal="center" vertical="top" wrapText="1" readingOrder="1"/>
      <protection locked="0"/>
    </xf>
    <xf numFmtId="0" fontId="16" fillId="6" borderId="6" xfId="0" applyFont="1" applyFill="1" applyBorder="1" applyAlignment="1" applyProtection="1">
      <alignment vertical="top" wrapText="1" readingOrder="1"/>
      <protection locked="0"/>
    </xf>
    <xf numFmtId="0" fontId="14" fillId="6" borderId="6" xfId="0" applyFont="1" applyFill="1" applyBorder="1" applyAlignment="1" applyProtection="1">
      <alignment vertical="top" wrapText="1" readingOrder="1"/>
      <protection locked="0"/>
    </xf>
    <xf numFmtId="0" fontId="13" fillId="0" borderId="2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1" fillId="4" borderId="5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0"/>
  <sheetViews>
    <sheetView topLeftCell="I1" workbookViewId="0">
      <pane ySplit="3" topLeftCell="A4" activePane="bottomLeft" state="frozen"/>
      <selection pane="bottomLeft" activeCell="I1" sqref="A1:XFD1048576"/>
    </sheetView>
  </sheetViews>
  <sheetFormatPr defaultRowHeight="12.5" outlineLevelRow="1" x14ac:dyDescent="0.25"/>
  <cols>
    <col min="1" max="1" width="10" style="41" customWidth="1"/>
    <col min="2" max="2" width="13.453125" style="41" customWidth="1"/>
    <col min="3" max="3" width="3.7265625" style="41" customWidth="1"/>
    <col min="4" max="4" width="7.54296875" style="41" customWidth="1"/>
    <col min="5" max="5" width="42.1796875" style="41" customWidth="1"/>
    <col min="6" max="6" width="0" style="41" hidden="1" customWidth="1"/>
    <col min="7" max="7" width="6.1796875" style="41" customWidth="1"/>
    <col min="8" max="8" width="17.7265625" style="41" bestFit="1" customWidth="1"/>
    <col min="9" max="9" width="31.54296875" style="41" customWidth="1"/>
    <col min="10" max="10" width="2.453125" style="41" customWidth="1"/>
    <col min="11" max="11" width="10.81640625" style="41" customWidth="1"/>
    <col min="12" max="12" width="17.7265625" style="41" bestFit="1" customWidth="1"/>
    <col min="13" max="13" width="12.7265625" style="41" customWidth="1"/>
    <col min="14" max="14" width="3.453125" style="41" customWidth="1"/>
    <col min="15" max="15" width="14.54296875" style="41" customWidth="1"/>
    <col min="16" max="16" width="6.26953125" style="41" customWidth="1"/>
    <col min="17" max="17" width="13.453125" style="41" customWidth="1"/>
    <col min="18" max="18" width="0" style="41" hidden="1" customWidth="1"/>
    <col min="19" max="256" width="9.1796875" style="41"/>
    <col min="257" max="257" width="10" style="41" customWidth="1"/>
    <col min="258" max="258" width="13.453125" style="41" customWidth="1"/>
    <col min="259" max="259" width="3.7265625" style="41" customWidth="1"/>
    <col min="260" max="260" width="7.54296875" style="41" customWidth="1"/>
    <col min="261" max="261" width="42.1796875" style="41" customWidth="1"/>
    <col min="262" max="262" width="0" style="41" hidden="1" customWidth="1"/>
    <col min="263" max="263" width="6.1796875" style="41" customWidth="1"/>
    <col min="264" max="264" width="17.7265625" style="41" bestFit="1" customWidth="1"/>
    <col min="265" max="265" width="31.54296875" style="41" customWidth="1"/>
    <col min="266" max="266" width="2.453125" style="41" customWidth="1"/>
    <col min="267" max="267" width="10.81640625" style="41" customWidth="1"/>
    <col min="268" max="268" width="17.7265625" style="41" bestFit="1" customWidth="1"/>
    <col min="269" max="269" width="12.7265625" style="41" customWidth="1"/>
    <col min="270" max="270" width="3.453125" style="41" customWidth="1"/>
    <col min="271" max="271" width="14.54296875" style="41" customWidth="1"/>
    <col min="272" max="272" width="6.26953125" style="41" customWidth="1"/>
    <col min="273" max="273" width="13.453125" style="41" customWidth="1"/>
    <col min="274" max="274" width="0" style="41" hidden="1" customWidth="1"/>
    <col min="275" max="512" width="9.1796875" style="41"/>
    <col min="513" max="513" width="10" style="41" customWidth="1"/>
    <col min="514" max="514" width="13.453125" style="41" customWidth="1"/>
    <col min="515" max="515" width="3.7265625" style="41" customWidth="1"/>
    <col min="516" max="516" width="7.54296875" style="41" customWidth="1"/>
    <col min="517" max="517" width="42.1796875" style="41" customWidth="1"/>
    <col min="518" max="518" width="0" style="41" hidden="1" customWidth="1"/>
    <col min="519" max="519" width="6.1796875" style="41" customWidth="1"/>
    <col min="520" max="520" width="17.7265625" style="41" bestFit="1" customWidth="1"/>
    <col min="521" max="521" width="31.54296875" style="41" customWidth="1"/>
    <col min="522" max="522" width="2.453125" style="41" customWidth="1"/>
    <col min="523" max="523" width="10.81640625" style="41" customWidth="1"/>
    <col min="524" max="524" width="17.7265625" style="41" bestFit="1" customWidth="1"/>
    <col min="525" max="525" width="12.7265625" style="41" customWidth="1"/>
    <col min="526" max="526" width="3.453125" style="41" customWidth="1"/>
    <col min="527" max="527" width="14.54296875" style="41" customWidth="1"/>
    <col min="528" max="528" width="6.26953125" style="41" customWidth="1"/>
    <col min="529" max="529" width="13.453125" style="41" customWidth="1"/>
    <col min="530" max="530" width="0" style="41" hidden="1" customWidth="1"/>
    <col min="531" max="768" width="9.1796875" style="41"/>
    <col min="769" max="769" width="10" style="41" customWidth="1"/>
    <col min="770" max="770" width="13.453125" style="41" customWidth="1"/>
    <col min="771" max="771" width="3.7265625" style="41" customWidth="1"/>
    <col min="772" max="772" width="7.54296875" style="41" customWidth="1"/>
    <col min="773" max="773" width="42.1796875" style="41" customWidth="1"/>
    <col min="774" max="774" width="0" style="41" hidden="1" customWidth="1"/>
    <col min="775" max="775" width="6.1796875" style="41" customWidth="1"/>
    <col min="776" max="776" width="17.7265625" style="41" bestFit="1" customWidth="1"/>
    <col min="777" max="777" width="31.54296875" style="41" customWidth="1"/>
    <col min="778" max="778" width="2.453125" style="41" customWidth="1"/>
    <col min="779" max="779" width="10.81640625" style="41" customWidth="1"/>
    <col min="780" max="780" width="17.7265625" style="41" bestFit="1" customWidth="1"/>
    <col min="781" max="781" width="12.7265625" style="41" customWidth="1"/>
    <col min="782" max="782" width="3.453125" style="41" customWidth="1"/>
    <col min="783" max="783" width="14.54296875" style="41" customWidth="1"/>
    <col min="784" max="784" width="6.26953125" style="41" customWidth="1"/>
    <col min="785" max="785" width="13.453125" style="41" customWidth="1"/>
    <col min="786" max="786" width="0" style="41" hidden="1" customWidth="1"/>
    <col min="787" max="1024" width="9.1796875" style="41"/>
    <col min="1025" max="1025" width="10" style="41" customWidth="1"/>
    <col min="1026" max="1026" width="13.453125" style="41" customWidth="1"/>
    <col min="1027" max="1027" width="3.7265625" style="41" customWidth="1"/>
    <col min="1028" max="1028" width="7.54296875" style="41" customWidth="1"/>
    <col min="1029" max="1029" width="42.1796875" style="41" customWidth="1"/>
    <col min="1030" max="1030" width="0" style="41" hidden="1" customWidth="1"/>
    <col min="1031" max="1031" width="6.1796875" style="41" customWidth="1"/>
    <col min="1032" max="1032" width="17.7265625" style="41" bestFit="1" customWidth="1"/>
    <col min="1033" max="1033" width="31.54296875" style="41" customWidth="1"/>
    <col min="1034" max="1034" width="2.453125" style="41" customWidth="1"/>
    <col min="1035" max="1035" width="10.81640625" style="41" customWidth="1"/>
    <col min="1036" max="1036" width="17.7265625" style="41" bestFit="1" customWidth="1"/>
    <col min="1037" max="1037" width="12.7265625" style="41" customWidth="1"/>
    <col min="1038" max="1038" width="3.453125" style="41" customWidth="1"/>
    <col min="1039" max="1039" width="14.54296875" style="41" customWidth="1"/>
    <col min="1040" max="1040" width="6.26953125" style="41" customWidth="1"/>
    <col min="1041" max="1041" width="13.453125" style="41" customWidth="1"/>
    <col min="1042" max="1042" width="0" style="41" hidden="1" customWidth="1"/>
    <col min="1043" max="1280" width="9.1796875" style="41"/>
    <col min="1281" max="1281" width="10" style="41" customWidth="1"/>
    <col min="1282" max="1282" width="13.453125" style="41" customWidth="1"/>
    <col min="1283" max="1283" width="3.7265625" style="41" customWidth="1"/>
    <col min="1284" max="1284" width="7.54296875" style="41" customWidth="1"/>
    <col min="1285" max="1285" width="42.1796875" style="41" customWidth="1"/>
    <col min="1286" max="1286" width="0" style="41" hidden="1" customWidth="1"/>
    <col min="1287" max="1287" width="6.1796875" style="41" customWidth="1"/>
    <col min="1288" max="1288" width="17.7265625" style="41" bestFit="1" customWidth="1"/>
    <col min="1289" max="1289" width="31.54296875" style="41" customWidth="1"/>
    <col min="1290" max="1290" width="2.453125" style="41" customWidth="1"/>
    <col min="1291" max="1291" width="10.81640625" style="41" customWidth="1"/>
    <col min="1292" max="1292" width="17.7265625" style="41" bestFit="1" customWidth="1"/>
    <col min="1293" max="1293" width="12.7265625" style="41" customWidth="1"/>
    <col min="1294" max="1294" width="3.453125" style="41" customWidth="1"/>
    <col min="1295" max="1295" width="14.54296875" style="41" customWidth="1"/>
    <col min="1296" max="1296" width="6.26953125" style="41" customWidth="1"/>
    <col min="1297" max="1297" width="13.453125" style="41" customWidth="1"/>
    <col min="1298" max="1298" width="0" style="41" hidden="1" customWidth="1"/>
    <col min="1299" max="1536" width="9.1796875" style="41"/>
    <col min="1537" max="1537" width="10" style="41" customWidth="1"/>
    <col min="1538" max="1538" width="13.453125" style="41" customWidth="1"/>
    <col min="1539" max="1539" width="3.7265625" style="41" customWidth="1"/>
    <col min="1540" max="1540" width="7.54296875" style="41" customWidth="1"/>
    <col min="1541" max="1541" width="42.1796875" style="41" customWidth="1"/>
    <col min="1542" max="1542" width="0" style="41" hidden="1" customWidth="1"/>
    <col min="1543" max="1543" width="6.1796875" style="41" customWidth="1"/>
    <col min="1544" max="1544" width="17.7265625" style="41" bestFit="1" customWidth="1"/>
    <col min="1545" max="1545" width="31.54296875" style="41" customWidth="1"/>
    <col min="1546" max="1546" width="2.453125" style="41" customWidth="1"/>
    <col min="1547" max="1547" width="10.81640625" style="41" customWidth="1"/>
    <col min="1548" max="1548" width="17.7265625" style="41" bestFit="1" customWidth="1"/>
    <col min="1549" max="1549" width="12.7265625" style="41" customWidth="1"/>
    <col min="1550" max="1550" width="3.453125" style="41" customWidth="1"/>
    <col min="1551" max="1551" width="14.54296875" style="41" customWidth="1"/>
    <col min="1552" max="1552" width="6.26953125" style="41" customWidth="1"/>
    <col min="1553" max="1553" width="13.453125" style="41" customWidth="1"/>
    <col min="1554" max="1554" width="0" style="41" hidden="1" customWidth="1"/>
    <col min="1555" max="1792" width="9.1796875" style="41"/>
    <col min="1793" max="1793" width="10" style="41" customWidth="1"/>
    <col min="1794" max="1794" width="13.453125" style="41" customWidth="1"/>
    <col min="1795" max="1795" width="3.7265625" style="41" customWidth="1"/>
    <col min="1796" max="1796" width="7.54296875" style="41" customWidth="1"/>
    <col min="1797" max="1797" width="42.1796875" style="41" customWidth="1"/>
    <col min="1798" max="1798" width="0" style="41" hidden="1" customWidth="1"/>
    <col min="1799" max="1799" width="6.1796875" style="41" customWidth="1"/>
    <col min="1800" max="1800" width="17.7265625" style="41" bestFit="1" customWidth="1"/>
    <col min="1801" max="1801" width="31.54296875" style="41" customWidth="1"/>
    <col min="1802" max="1802" width="2.453125" style="41" customWidth="1"/>
    <col min="1803" max="1803" width="10.81640625" style="41" customWidth="1"/>
    <col min="1804" max="1804" width="17.7265625" style="41" bestFit="1" customWidth="1"/>
    <col min="1805" max="1805" width="12.7265625" style="41" customWidth="1"/>
    <col min="1806" max="1806" width="3.453125" style="41" customWidth="1"/>
    <col min="1807" max="1807" width="14.54296875" style="41" customWidth="1"/>
    <col min="1808" max="1808" width="6.26953125" style="41" customWidth="1"/>
    <col min="1809" max="1809" width="13.453125" style="41" customWidth="1"/>
    <col min="1810" max="1810" width="0" style="41" hidden="1" customWidth="1"/>
    <col min="1811" max="2048" width="9.1796875" style="41"/>
    <col min="2049" max="2049" width="10" style="41" customWidth="1"/>
    <col min="2050" max="2050" width="13.453125" style="41" customWidth="1"/>
    <col min="2051" max="2051" width="3.7265625" style="41" customWidth="1"/>
    <col min="2052" max="2052" width="7.54296875" style="41" customWidth="1"/>
    <col min="2053" max="2053" width="42.1796875" style="41" customWidth="1"/>
    <col min="2054" max="2054" width="0" style="41" hidden="1" customWidth="1"/>
    <col min="2055" max="2055" width="6.1796875" style="41" customWidth="1"/>
    <col min="2056" max="2056" width="17.7265625" style="41" bestFit="1" customWidth="1"/>
    <col min="2057" max="2057" width="31.54296875" style="41" customWidth="1"/>
    <col min="2058" max="2058" width="2.453125" style="41" customWidth="1"/>
    <col min="2059" max="2059" width="10.81640625" style="41" customWidth="1"/>
    <col min="2060" max="2060" width="17.7265625" style="41" bestFit="1" customWidth="1"/>
    <col min="2061" max="2061" width="12.7265625" style="41" customWidth="1"/>
    <col min="2062" max="2062" width="3.453125" style="41" customWidth="1"/>
    <col min="2063" max="2063" width="14.54296875" style="41" customWidth="1"/>
    <col min="2064" max="2064" width="6.26953125" style="41" customWidth="1"/>
    <col min="2065" max="2065" width="13.453125" style="41" customWidth="1"/>
    <col min="2066" max="2066" width="0" style="41" hidden="1" customWidth="1"/>
    <col min="2067" max="2304" width="9.1796875" style="41"/>
    <col min="2305" max="2305" width="10" style="41" customWidth="1"/>
    <col min="2306" max="2306" width="13.453125" style="41" customWidth="1"/>
    <col min="2307" max="2307" width="3.7265625" style="41" customWidth="1"/>
    <col min="2308" max="2308" width="7.54296875" style="41" customWidth="1"/>
    <col min="2309" max="2309" width="42.1796875" style="41" customWidth="1"/>
    <col min="2310" max="2310" width="0" style="41" hidden="1" customWidth="1"/>
    <col min="2311" max="2311" width="6.1796875" style="41" customWidth="1"/>
    <col min="2312" max="2312" width="17.7265625" style="41" bestFit="1" customWidth="1"/>
    <col min="2313" max="2313" width="31.54296875" style="41" customWidth="1"/>
    <col min="2314" max="2314" width="2.453125" style="41" customWidth="1"/>
    <col min="2315" max="2315" width="10.81640625" style="41" customWidth="1"/>
    <col min="2316" max="2316" width="17.7265625" style="41" bestFit="1" customWidth="1"/>
    <col min="2317" max="2317" width="12.7265625" style="41" customWidth="1"/>
    <col min="2318" max="2318" width="3.453125" style="41" customWidth="1"/>
    <col min="2319" max="2319" width="14.54296875" style="41" customWidth="1"/>
    <col min="2320" max="2320" width="6.26953125" style="41" customWidth="1"/>
    <col min="2321" max="2321" width="13.453125" style="41" customWidth="1"/>
    <col min="2322" max="2322" width="0" style="41" hidden="1" customWidth="1"/>
    <col min="2323" max="2560" width="9.1796875" style="41"/>
    <col min="2561" max="2561" width="10" style="41" customWidth="1"/>
    <col min="2562" max="2562" width="13.453125" style="41" customWidth="1"/>
    <col min="2563" max="2563" width="3.7265625" style="41" customWidth="1"/>
    <col min="2564" max="2564" width="7.54296875" style="41" customWidth="1"/>
    <col min="2565" max="2565" width="42.1796875" style="41" customWidth="1"/>
    <col min="2566" max="2566" width="0" style="41" hidden="1" customWidth="1"/>
    <col min="2567" max="2567" width="6.1796875" style="41" customWidth="1"/>
    <col min="2568" max="2568" width="17.7265625" style="41" bestFit="1" customWidth="1"/>
    <col min="2569" max="2569" width="31.54296875" style="41" customWidth="1"/>
    <col min="2570" max="2570" width="2.453125" style="41" customWidth="1"/>
    <col min="2571" max="2571" width="10.81640625" style="41" customWidth="1"/>
    <col min="2572" max="2572" width="17.7265625" style="41" bestFit="1" customWidth="1"/>
    <col min="2573" max="2573" width="12.7265625" style="41" customWidth="1"/>
    <col min="2574" max="2574" width="3.453125" style="41" customWidth="1"/>
    <col min="2575" max="2575" width="14.54296875" style="41" customWidth="1"/>
    <col min="2576" max="2576" width="6.26953125" style="41" customWidth="1"/>
    <col min="2577" max="2577" width="13.453125" style="41" customWidth="1"/>
    <col min="2578" max="2578" width="0" style="41" hidden="1" customWidth="1"/>
    <col min="2579" max="2816" width="9.1796875" style="41"/>
    <col min="2817" max="2817" width="10" style="41" customWidth="1"/>
    <col min="2818" max="2818" width="13.453125" style="41" customWidth="1"/>
    <col min="2819" max="2819" width="3.7265625" style="41" customWidth="1"/>
    <col min="2820" max="2820" width="7.54296875" style="41" customWidth="1"/>
    <col min="2821" max="2821" width="42.1796875" style="41" customWidth="1"/>
    <col min="2822" max="2822" width="0" style="41" hidden="1" customWidth="1"/>
    <col min="2823" max="2823" width="6.1796875" style="41" customWidth="1"/>
    <col min="2824" max="2824" width="17.7265625" style="41" bestFit="1" customWidth="1"/>
    <col min="2825" max="2825" width="31.54296875" style="41" customWidth="1"/>
    <col min="2826" max="2826" width="2.453125" style="41" customWidth="1"/>
    <col min="2827" max="2827" width="10.81640625" style="41" customWidth="1"/>
    <col min="2828" max="2828" width="17.7265625" style="41" bestFit="1" customWidth="1"/>
    <col min="2829" max="2829" width="12.7265625" style="41" customWidth="1"/>
    <col min="2830" max="2830" width="3.453125" style="41" customWidth="1"/>
    <col min="2831" max="2831" width="14.54296875" style="41" customWidth="1"/>
    <col min="2832" max="2832" width="6.26953125" style="41" customWidth="1"/>
    <col min="2833" max="2833" width="13.453125" style="41" customWidth="1"/>
    <col min="2834" max="2834" width="0" style="41" hidden="1" customWidth="1"/>
    <col min="2835" max="3072" width="9.1796875" style="41"/>
    <col min="3073" max="3073" width="10" style="41" customWidth="1"/>
    <col min="3074" max="3074" width="13.453125" style="41" customWidth="1"/>
    <col min="3075" max="3075" width="3.7265625" style="41" customWidth="1"/>
    <col min="3076" max="3076" width="7.54296875" style="41" customWidth="1"/>
    <col min="3077" max="3077" width="42.1796875" style="41" customWidth="1"/>
    <col min="3078" max="3078" width="0" style="41" hidden="1" customWidth="1"/>
    <col min="3079" max="3079" width="6.1796875" style="41" customWidth="1"/>
    <col min="3080" max="3080" width="17.7265625" style="41" bestFit="1" customWidth="1"/>
    <col min="3081" max="3081" width="31.54296875" style="41" customWidth="1"/>
    <col min="3082" max="3082" width="2.453125" style="41" customWidth="1"/>
    <col min="3083" max="3083" width="10.81640625" style="41" customWidth="1"/>
    <col min="3084" max="3084" width="17.7265625" style="41" bestFit="1" customWidth="1"/>
    <col min="3085" max="3085" width="12.7265625" style="41" customWidth="1"/>
    <col min="3086" max="3086" width="3.453125" style="41" customWidth="1"/>
    <col min="3087" max="3087" width="14.54296875" style="41" customWidth="1"/>
    <col min="3088" max="3088" width="6.26953125" style="41" customWidth="1"/>
    <col min="3089" max="3089" width="13.453125" style="41" customWidth="1"/>
    <col min="3090" max="3090" width="0" style="41" hidden="1" customWidth="1"/>
    <col min="3091" max="3328" width="9.1796875" style="41"/>
    <col min="3329" max="3329" width="10" style="41" customWidth="1"/>
    <col min="3330" max="3330" width="13.453125" style="41" customWidth="1"/>
    <col min="3331" max="3331" width="3.7265625" style="41" customWidth="1"/>
    <col min="3332" max="3332" width="7.54296875" style="41" customWidth="1"/>
    <col min="3333" max="3333" width="42.1796875" style="41" customWidth="1"/>
    <col min="3334" max="3334" width="0" style="41" hidden="1" customWidth="1"/>
    <col min="3335" max="3335" width="6.1796875" style="41" customWidth="1"/>
    <col min="3336" max="3336" width="17.7265625" style="41" bestFit="1" customWidth="1"/>
    <col min="3337" max="3337" width="31.54296875" style="41" customWidth="1"/>
    <col min="3338" max="3338" width="2.453125" style="41" customWidth="1"/>
    <col min="3339" max="3339" width="10.81640625" style="41" customWidth="1"/>
    <col min="3340" max="3340" width="17.7265625" style="41" bestFit="1" customWidth="1"/>
    <col min="3341" max="3341" width="12.7265625" style="41" customWidth="1"/>
    <col min="3342" max="3342" width="3.453125" style="41" customWidth="1"/>
    <col min="3343" max="3343" width="14.54296875" style="41" customWidth="1"/>
    <col min="3344" max="3344" width="6.26953125" style="41" customWidth="1"/>
    <col min="3345" max="3345" width="13.453125" style="41" customWidth="1"/>
    <col min="3346" max="3346" width="0" style="41" hidden="1" customWidth="1"/>
    <col min="3347" max="3584" width="9.1796875" style="41"/>
    <col min="3585" max="3585" width="10" style="41" customWidth="1"/>
    <col min="3586" max="3586" width="13.453125" style="41" customWidth="1"/>
    <col min="3587" max="3587" width="3.7265625" style="41" customWidth="1"/>
    <col min="3588" max="3588" width="7.54296875" style="41" customWidth="1"/>
    <col min="3589" max="3589" width="42.1796875" style="41" customWidth="1"/>
    <col min="3590" max="3590" width="0" style="41" hidden="1" customWidth="1"/>
    <col min="3591" max="3591" width="6.1796875" style="41" customWidth="1"/>
    <col min="3592" max="3592" width="17.7265625" style="41" bestFit="1" customWidth="1"/>
    <col min="3593" max="3593" width="31.54296875" style="41" customWidth="1"/>
    <col min="3594" max="3594" width="2.453125" style="41" customWidth="1"/>
    <col min="3595" max="3595" width="10.81640625" style="41" customWidth="1"/>
    <col min="3596" max="3596" width="17.7265625" style="41" bestFit="1" customWidth="1"/>
    <col min="3597" max="3597" width="12.7265625" style="41" customWidth="1"/>
    <col min="3598" max="3598" width="3.453125" style="41" customWidth="1"/>
    <col min="3599" max="3599" width="14.54296875" style="41" customWidth="1"/>
    <col min="3600" max="3600" width="6.26953125" style="41" customWidth="1"/>
    <col min="3601" max="3601" width="13.453125" style="41" customWidth="1"/>
    <col min="3602" max="3602" width="0" style="41" hidden="1" customWidth="1"/>
    <col min="3603" max="3840" width="9.1796875" style="41"/>
    <col min="3841" max="3841" width="10" style="41" customWidth="1"/>
    <col min="3842" max="3842" width="13.453125" style="41" customWidth="1"/>
    <col min="3843" max="3843" width="3.7265625" style="41" customWidth="1"/>
    <col min="3844" max="3844" width="7.54296875" style="41" customWidth="1"/>
    <col min="3845" max="3845" width="42.1796875" style="41" customWidth="1"/>
    <col min="3846" max="3846" width="0" style="41" hidden="1" customWidth="1"/>
    <col min="3847" max="3847" width="6.1796875" style="41" customWidth="1"/>
    <col min="3848" max="3848" width="17.7265625" style="41" bestFit="1" customWidth="1"/>
    <col min="3849" max="3849" width="31.54296875" style="41" customWidth="1"/>
    <col min="3850" max="3850" width="2.453125" style="41" customWidth="1"/>
    <col min="3851" max="3851" width="10.81640625" style="41" customWidth="1"/>
    <col min="3852" max="3852" width="17.7265625" style="41" bestFit="1" customWidth="1"/>
    <col min="3853" max="3853" width="12.7265625" style="41" customWidth="1"/>
    <col min="3854" max="3854" width="3.453125" style="41" customWidth="1"/>
    <col min="3855" max="3855" width="14.54296875" style="41" customWidth="1"/>
    <col min="3856" max="3856" width="6.26953125" style="41" customWidth="1"/>
    <col min="3857" max="3857" width="13.453125" style="41" customWidth="1"/>
    <col min="3858" max="3858" width="0" style="41" hidden="1" customWidth="1"/>
    <col min="3859" max="4096" width="9.1796875" style="41"/>
    <col min="4097" max="4097" width="10" style="41" customWidth="1"/>
    <col min="4098" max="4098" width="13.453125" style="41" customWidth="1"/>
    <col min="4099" max="4099" width="3.7265625" style="41" customWidth="1"/>
    <col min="4100" max="4100" width="7.54296875" style="41" customWidth="1"/>
    <col min="4101" max="4101" width="42.1796875" style="41" customWidth="1"/>
    <col min="4102" max="4102" width="0" style="41" hidden="1" customWidth="1"/>
    <col min="4103" max="4103" width="6.1796875" style="41" customWidth="1"/>
    <col min="4104" max="4104" width="17.7265625" style="41" bestFit="1" customWidth="1"/>
    <col min="4105" max="4105" width="31.54296875" style="41" customWidth="1"/>
    <col min="4106" max="4106" width="2.453125" style="41" customWidth="1"/>
    <col min="4107" max="4107" width="10.81640625" style="41" customWidth="1"/>
    <col min="4108" max="4108" width="17.7265625" style="41" bestFit="1" customWidth="1"/>
    <col min="4109" max="4109" width="12.7265625" style="41" customWidth="1"/>
    <col min="4110" max="4110" width="3.453125" style="41" customWidth="1"/>
    <col min="4111" max="4111" width="14.54296875" style="41" customWidth="1"/>
    <col min="4112" max="4112" width="6.26953125" style="41" customWidth="1"/>
    <col min="4113" max="4113" width="13.453125" style="41" customWidth="1"/>
    <col min="4114" max="4114" width="0" style="41" hidden="1" customWidth="1"/>
    <col min="4115" max="4352" width="9.1796875" style="41"/>
    <col min="4353" max="4353" width="10" style="41" customWidth="1"/>
    <col min="4354" max="4354" width="13.453125" style="41" customWidth="1"/>
    <col min="4355" max="4355" width="3.7265625" style="41" customWidth="1"/>
    <col min="4356" max="4356" width="7.54296875" style="41" customWidth="1"/>
    <col min="4357" max="4357" width="42.1796875" style="41" customWidth="1"/>
    <col min="4358" max="4358" width="0" style="41" hidden="1" customWidth="1"/>
    <col min="4359" max="4359" width="6.1796875" style="41" customWidth="1"/>
    <col min="4360" max="4360" width="17.7265625" style="41" bestFit="1" customWidth="1"/>
    <col min="4361" max="4361" width="31.54296875" style="41" customWidth="1"/>
    <col min="4362" max="4362" width="2.453125" style="41" customWidth="1"/>
    <col min="4363" max="4363" width="10.81640625" style="41" customWidth="1"/>
    <col min="4364" max="4364" width="17.7265625" style="41" bestFit="1" customWidth="1"/>
    <col min="4365" max="4365" width="12.7265625" style="41" customWidth="1"/>
    <col min="4366" max="4366" width="3.453125" style="41" customWidth="1"/>
    <col min="4367" max="4367" width="14.54296875" style="41" customWidth="1"/>
    <col min="4368" max="4368" width="6.26953125" style="41" customWidth="1"/>
    <col min="4369" max="4369" width="13.453125" style="41" customWidth="1"/>
    <col min="4370" max="4370" width="0" style="41" hidden="1" customWidth="1"/>
    <col min="4371" max="4608" width="9.1796875" style="41"/>
    <col min="4609" max="4609" width="10" style="41" customWidth="1"/>
    <col min="4610" max="4610" width="13.453125" style="41" customWidth="1"/>
    <col min="4611" max="4611" width="3.7265625" style="41" customWidth="1"/>
    <col min="4612" max="4612" width="7.54296875" style="41" customWidth="1"/>
    <col min="4613" max="4613" width="42.1796875" style="41" customWidth="1"/>
    <col min="4614" max="4614" width="0" style="41" hidden="1" customWidth="1"/>
    <col min="4615" max="4615" width="6.1796875" style="41" customWidth="1"/>
    <col min="4616" max="4616" width="17.7265625" style="41" bestFit="1" customWidth="1"/>
    <col min="4617" max="4617" width="31.54296875" style="41" customWidth="1"/>
    <col min="4618" max="4618" width="2.453125" style="41" customWidth="1"/>
    <col min="4619" max="4619" width="10.81640625" style="41" customWidth="1"/>
    <col min="4620" max="4620" width="17.7265625" style="41" bestFit="1" customWidth="1"/>
    <col min="4621" max="4621" width="12.7265625" style="41" customWidth="1"/>
    <col min="4622" max="4622" width="3.453125" style="41" customWidth="1"/>
    <col min="4623" max="4623" width="14.54296875" style="41" customWidth="1"/>
    <col min="4624" max="4624" width="6.26953125" style="41" customWidth="1"/>
    <col min="4625" max="4625" width="13.453125" style="41" customWidth="1"/>
    <col min="4626" max="4626" width="0" style="41" hidden="1" customWidth="1"/>
    <col min="4627" max="4864" width="9.1796875" style="41"/>
    <col min="4865" max="4865" width="10" style="41" customWidth="1"/>
    <col min="4866" max="4866" width="13.453125" style="41" customWidth="1"/>
    <col min="4867" max="4867" width="3.7265625" style="41" customWidth="1"/>
    <col min="4868" max="4868" width="7.54296875" style="41" customWidth="1"/>
    <col min="4869" max="4869" width="42.1796875" style="41" customWidth="1"/>
    <col min="4870" max="4870" width="0" style="41" hidden="1" customWidth="1"/>
    <col min="4871" max="4871" width="6.1796875" style="41" customWidth="1"/>
    <col min="4872" max="4872" width="17.7265625" style="41" bestFit="1" customWidth="1"/>
    <col min="4873" max="4873" width="31.54296875" style="41" customWidth="1"/>
    <col min="4874" max="4874" width="2.453125" style="41" customWidth="1"/>
    <col min="4875" max="4875" width="10.81640625" style="41" customWidth="1"/>
    <col min="4876" max="4876" width="17.7265625" style="41" bestFit="1" customWidth="1"/>
    <col min="4877" max="4877" width="12.7265625" style="41" customWidth="1"/>
    <col min="4878" max="4878" width="3.453125" style="41" customWidth="1"/>
    <col min="4879" max="4879" width="14.54296875" style="41" customWidth="1"/>
    <col min="4880" max="4880" width="6.26953125" style="41" customWidth="1"/>
    <col min="4881" max="4881" width="13.453125" style="41" customWidth="1"/>
    <col min="4882" max="4882" width="0" style="41" hidden="1" customWidth="1"/>
    <col min="4883" max="5120" width="9.1796875" style="41"/>
    <col min="5121" max="5121" width="10" style="41" customWidth="1"/>
    <col min="5122" max="5122" width="13.453125" style="41" customWidth="1"/>
    <col min="5123" max="5123" width="3.7265625" style="41" customWidth="1"/>
    <col min="5124" max="5124" width="7.54296875" style="41" customWidth="1"/>
    <col min="5125" max="5125" width="42.1796875" style="41" customWidth="1"/>
    <col min="5126" max="5126" width="0" style="41" hidden="1" customWidth="1"/>
    <col min="5127" max="5127" width="6.1796875" style="41" customWidth="1"/>
    <col min="5128" max="5128" width="17.7265625" style="41" bestFit="1" customWidth="1"/>
    <col min="5129" max="5129" width="31.54296875" style="41" customWidth="1"/>
    <col min="5130" max="5130" width="2.453125" style="41" customWidth="1"/>
    <col min="5131" max="5131" width="10.81640625" style="41" customWidth="1"/>
    <col min="5132" max="5132" width="17.7265625" style="41" bestFit="1" customWidth="1"/>
    <col min="5133" max="5133" width="12.7265625" style="41" customWidth="1"/>
    <col min="5134" max="5134" width="3.453125" style="41" customWidth="1"/>
    <col min="5135" max="5135" width="14.54296875" style="41" customWidth="1"/>
    <col min="5136" max="5136" width="6.26953125" style="41" customWidth="1"/>
    <col min="5137" max="5137" width="13.453125" style="41" customWidth="1"/>
    <col min="5138" max="5138" width="0" style="41" hidden="1" customWidth="1"/>
    <col min="5139" max="5376" width="9.1796875" style="41"/>
    <col min="5377" max="5377" width="10" style="41" customWidth="1"/>
    <col min="5378" max="5378" width="13.453125" style="41" customWidth="1"/>
    <col min="5379" max="5379" width="3.7265625" style="41" customWidth="1"/>
    <col min="5380" max="5380" width="7.54296875" style="41" customWidth="1"/>
    <col min="5381" max="5381" width="42.1796875" style="41" customWidth="1"/>
    <col min="5382" max="5382" width="0" style="41" hidden="1" customWidth="1"/>
    <col min="5383" max="5383" width="6.1796875" style="41" customWidth="1"/>
    <col min="5384" max="5384" width="17.7265625" style="41" bestFit="1" customWidth="1"/>
    <col min="5385" max="5385" width="31.54296875" style="41" customWidth="1"/>
    <col min="5386" max="5386" width="2.453125" style="41" customWidth="1"/>
    <col min="5387" max="5387" width="10.81640625" style="41" customWidth="1"/>
    <col min="5388" max="5388" width="17.7265625" style="41" bestFit="1" customWidth="1"/>
    <col min="5389" max="5389" width="12.7265625" style="41" customWidth="1"/>
    <col min="5390" max="5390" width="3.453125" style="41" customWidth="1"/>
    <col min="5391" max="5391" width="14.54296875" style="41" customWidth="1"/>
    <col min="5392" max="5392" width="6.26953125" style="41" customWidth="1"/>
    <col min="5393" max="5393" width="13.453125" style="41" customWidth="1"/>
    <col min="5394" max="5394" width="0" style="41" hidden="1" customWidth="1"/>
    <col min="5395" max="5632" width="9.1796875" style="41"/>
    <col min="5633" max="5633" width="10" style="41" customWidth="1"/>
    <col min="5634" max="5634" width="13.453125" style="41" customWidth="1"/>
    <col min="5635" max="5635" width="3.7265625" style="41" customWidth="1"/>
    <col min="5636" max="5636" width="7.54296875" style="41" customWidth="1"/>
    <col min="5637" max="5637" width="42.1796875" style="41" customWidth="1"/>
    <col min="5638" max="5638" width="0" style="41" hidden="1" customWidth="1"/>
    <col min="5639" max="5639" width="6.1796875" style="41" customWidth="1"/>
    <col min="5640" max="5640" width="17.7265625" style="41" bestFit="1" customWidth="1"/>
    <col min="5641" max="5641" width="31.54296875" style="41" customWidth="1"/>
    <col min="5642" max="5642" width="2.453125" style="41" customWidth="1"/>
    <col min="5643" max="5643" width="10.81640625" style="41" customWidth="1"/>
    <col min="5644" max="5644" width="17.7265625" style="41" bestFit="1" customWidth="1"/>
    <col min="5645" max="5645" width="12.7265625" style="41" customWidth="1"/>
    <col min="5646" max="5646" width="3.453125" style="41" customWidth="1"/>
    <col min="5647" max="5647" width="14.54296875" style="41" customWidth="1"/>
    <col min="5648" max="5648" width="6.26953125" style="41" customWidth="1"/>
    <col min="5649" max="5649" width="13.453125" style="41" customWidth="1"/>
    <col min="5650" max="5650" width="0" style="41" hidden="1" customWidth="1"/>
    <col min="5651" max="5888" width="9.1796875" style="41"/>
    <col min="5889" max="5889" width="10" style="41" customWidth="1"/>
    <col min="5890" max="5890" width="13.453125" style="41" customWidth="1"/>
    <col min="5891" max="5891" width="3.7265625" style="41" customWidth="1"/>
    <col min="5892" max="5892" width="7.54296875" style="41" customWidth="1"/>
    <col min="5893" max="5893" width="42.1796875" style="41" customWidth="1"/>
    <col min="5894" max="5894" width="0" style="41" hidden="1" customWidth="1"/>
    <col min="5895" max="5895" width="6.1796875" style="41" customWidth="1"/>
    <col min="5896" max="5896" width="17.7265625" style="41" bestFit="1" customWidth="1"/>
    <col min="5897" max="5897" width="31.54296875" style="41" customWidth="1"/>
    <col min="5898" max="5898" width="2.453125" style="41" customWidth="1"/>
    <col min="5899" max="5899" width="10.81640625" style="41" customWidth="1"/>
    <col min="5900" max="5900" width="17.7265625" style="41" bestFit="1" customWidth="1"/>
    <col min="5901" max="5901" width="12.7265625" style="41" customWidth="1"/>
    <col min="5902" max="5902" width="3.453125" style="41" customWidth="1"/>
    <col min="5903" max="5903" width="14.54296875" style="41" customWidth="1"/>
    <col min="5904" max="5904" width="6.26953125" style="41" customWidth="1"/>
    <col min="5905" max="5905" width="13.453125" style="41" customWidth="1"/>
    <col min="5906" max="5906" width="0" style="41" hidden="1" customWidth="1"/>
    <col min="5907" max="6144" width="9.1796875" style="41"/>
    <col min="6145" max="6145" width="10" style="41" customWidth="1"/>
    <col min="6146" max="6146" width="13.453125" style="41" customWidth="1"/>
    <col min="6147" max="6147" width="3.7265625" style="41" customWidth="1"/>
    <col min="6148" max="6148" width="7.54296875" style="41" customWidth="1"/>
    <col min="6149" max="6149" width="42.1796875" style="41" customWidth="1"/>
    <col min="6150" max="6150" width="0" style="41" hidden="1" customWidth="1"/>
    <col min="6151" max="6151" width="6.1796875" style="41" customWidth="1"/>
    <col min="6152" max="6152" width="17.7265625" style="41" bestFit="1" customWidth="1"/>
    <col min="6153" max="6153" width="31.54296875" style="41" customWidth="1"/>
    <col min="6154" max="6154" width="2.453125" style="41" customWidth="1"/>
    <col min="6155" max="6155" width="10.81640625" style="41" customWidth="1"/>
    <col min="6156" max="6156" width="17.7265625" style="41" bestFit="1" customWidth="1"/>
    <col min="6157" max="6157" width="12.7265625" style="41" customWidth="1"/>
    <col min="6158" max="6158" width="3.453125" style="41" customWidth="1"/>
    <col min="6159" max="6159" width="14.54296875" style="41" customWidth="1"/>
    <col min="6160" max="6160" width="6.26953125" style="41" customWidth="1"/>
    <col min="6161" max="6161" width="13.453125" style="41" customWidth="1"/>
    <col min="6162" max="6162" width="0" style="41" hidden="1" customWidth="1"/>
    <col min="6163" max="6400" width="9.1796875" style="41"/>
    <col min="6401" max="6401" width="10" style="41" customWidth="1"/>
    <col min="6402" max="6402" width="13.453125" style="41" customWidth="1"/>
    <col min="6403" max="6403" width="3.7265625" style="41" customWidth="1"/>
    <col min="6404" max="6404" width="7.54296875" style="41" customWidth="1"/>
    <col min="6405" max="6405" width="42.1796875" style="41" customWidth="1"/>
    <col min="6406" max="6406" width="0" style="41" hidden="1" customWidth="1"/>
    <col min="6407" max="6407" width="6.1796875" style="41" customWidth="1"/>
    <col min="6408" max="6408" width="17.7265625" style="41" bestFit="1" customWidth="1"/>
    <col min="6409" max="6409" width="31.54296875" style="41" customWidth="1"/>
    <col min="6410" max="6410" width="2.453125" style="41" customWidth="1"/>
    <col min="6411" max="6411" width="10.81640625" style="41" customWidth="1"/>
    <col min="6412" max="6412" width="17.7265625" style="41" bestFit="1" customWidth="1"/>
    <col min="6413" max="6413" width="12.7265625" style="41" customWidth="1"/>
    <col min="6414" max="6414" width="3.453125" style="41" customWidth="1"/>
    <col min="6415" max="6415" width="14.54296875" style="41" customWidth="1"/>
    <col min="6416" max="6416" width="6.26953125" style="41" customWidth="1"/>
    <col min="6417" max="6417" width="13.453125" style="41" customWidth="1"/>
    <col min="6418" max="6418" width="0" style="41" hidden="1" customWidth="1"/>
    <col min="6419" max="6656" width="9.1796875" style="41"/>
    <col min="6657" max="6657" width="10" style="41" customWidth="1"/>
    <col min="6658" max="6658" width="13.453125" style="41" customWidth="1"/>
    <col min="6659" max="6659" width="3.7265625" style="41" customWidth="1"/>
    <col min="6660" max="6660" width="7.54296875" style="41" customWidth="1"/>
    <col min="6661" max="6661" width="42.1796875" style="41" customWidth="1"/>
    <col min="6662" max="6662" width="0" style="41" hidden="1" customWidth="1"/>
    <col min="6663" max="6663" width="6.1796875" style="41" customWidth="1"/>
    <col min="6664" max="6664" width="17.7265625" style="41" bestFit="1" customWidth="1"/>
    <col min="6665" max="6665" width="31.54296875" style="41" customWidth="1"/>
    <col min="6666" max="6666" width="2.453125" style="41" customWidth="1"/>
    <col min="6667" max="6667" width="10.81640625" style="41" customWidth="1"/>
    <col min="6668" max="6668" width="17.7265625" style="41" bestFit="1" customWidth="1"/>
    <col min="6669" max="6669" width="12.7265625" style="41" customWidth="1"/>
    <col min="6670" max="6670" width="3.453125" style="41" customWidth="1"/>
    <col min="6671" max="6671" width="14.54296875" style="41" customWidth="1"/>
    <col min="6672" max="6672" width="6.26953125" style="41" customWidth="1"/>
    <col min="6673" max="6673" width="13.453125" style="41" customWidth="1"/>
    <col min="6674" max="6674" width="0" style="41" hidden="1" customWidth="1"/>
    <col min="6675" max="6912" width="9.1796875" style="41"/>
    <col min="6913" max="6913" width="10" style="41" customWidth="1"/>
    <col min="6914" max="6914" width="13.453125" style="41" customWidth="1"/>
    <col min="6915" max="6915" width="3.7265625" style="41" customWidth="1"/>
    <col min="6916" max="6916" width="7.54296875" style="41" customWidth="1"/>
    <col min="6917" max="6917" width="42.1796875" style="41" customWidth="1"/>
    <col min="6918" max="6918" width="0" style="41" hidden="1" customWidth="1"/>
    <col min="6919" max="6919" width="6.1796875" style="41" customWidth="1"/>
    <col min="6920" max="6920" width="17.7265625" style="41" bestFit="1" customWidth="1"/>
    <col min="6921" max="6921" width="31.54296875" style="41" customWidth="1"/>
    <col min="6922" max="6922" width="2.453125" style="41" customWidth="1"/>
    <col min="6923" max="6923" width="10.81640625" style="41" customWidth="1"/>
    <col min="6924" max="6924" width="17.7265625" style="41" bestFit="1" customWidth="1"/>
    <col min="6925" max="6925" width="12.7265625" style="41" customWidth="1"/>
    <col min="6926" max="6926" width="3.453125" style="41" customWidth="1"/>
    <col min="6927" max="6927" width="14.54296875" style="41" customWidth="1"/>
    <col min="6928" max="6928" width="6.26953125" style="41" customWidth="1"/>
    <col min="6929" max="6929" width="13.453125" style="41" customWidth="1"/>
    <col min="6930" max="6930" width="0" style="41" hidden="1" customWidth="1"/>
    <col min="6931" max="7168" width="9.1796875" style="41"/>
    <col min="7169" max="7169" width="10" style="41" customWidth="1"/>
    <col min="7170" max="7170" width="13.453125" style="41" customWidth="1"/>
    <col min="7171" max="7171" width="3.7265625" style="41" customWidth="1"/>
    <col min="7172" max="7172" width="7.54296875" style="41" customWidth="1"/>
    <col min="7173" max="7173" width="42.1796875" style="41" customWidth="1"/>
    <col min="7174" max="7174" width="0" style="41" hidden="1" customWidth="1"/>
    <col min="7175" max="7175" width="6.1796875" style="41" customWidth="1"/>
    <col min="7176" max="7176" width="17.7265625" style="41" bestFit="1" customWidth="1"/>
    <col min="7177" max="7177" width="31.54296875" style="41" customWidth="1"/>
    <col min="7178" max="7178" width="2.453125" style="41" customWidth="1"/>
    <col min="7179" max="7179" width="10.81640625" style="41" customWidth="1"/>
    <col min="7180" max="7180" width="17.7265625" style="41" bestFit="1" customWidth="1"/>
    <col min="7181" max="7181" width="12.7265625" style="41" customWidth="1"/>
    <col min="7182" max="7182" width="3.453125" style="41" customWidth="1"/>
    <col min="7183" max="7183" width="14.54296875" style="41" customWidth="1"/>
    <col min="7184" max="7184" width="6.26953125" style="41" customWidth="1"/>
    <col min="7185" max="7185" width="13.453125" style="41" customWidth="1"/>
    <col min="7186" max="7186" width="0" style="41" hidden="1" customWidth="1"/>
    <col min="7187" max="7424" width="9.1796875" style="41"/>
    <col min="7425" max="7425" width="10" style="41" customWidth="1"/>
    <col min="7426" max="7426" width="13.453125" style="41" customWidth="1"/>
    <col min="7427" max="7427" width="3.7265625" style="41" customWidth="1"/>
    <col min="7428" max="7428" width="7.54296875" style="41" customWidth="1"/>
    <col min="7429" max="7429" width="42.1796875" style="41" customWidth="1"/>
    <col min="7430" max="7430" width="0" style="41" hidden="1" customWidth="1"/>
    <col min="7431" max="7431" width="6.1796875" style="41" customWidth="1"/>
    <col min="7432" max="7432" width="17.7265625" style="41" bestFit="1" customWidth="1"/>
    <col min="7433" max="7433" width="31.54296875" style="41" customWidth="1"/>
    <col min="7434" max="7434" width="2.453125" style="41" customWidth="1"/>
    <col min="7435" max="7435" width="10.81640625" style="41" customWidth="1"/>
    <col min="7436" max="7436" width="17.7265625" style="41" bestFit="1" customWidth="1"/>
    <col min="7437" max="7437" width="12.7265625" style="41" customWidth="1"/>
    <col min="7438" max="7438" width="3.453125" style="41" customWidth="1"/>
    <col min="7439" max="7439" width="14.54296875" style="41" customWidth="1"/>
    <col min="7440" max="7440" width="6.26953125" style="41" customWidth="1"/>
    <col min="7441" max="7441" width="13.453125" style="41" customWidth="1"/>
    <col min="7442" max="7442" width="0" style="41" hidden="1" customWidth="1"/>
    <col min="7443" max="7680" width="9.1796875" style="41"/>
    <col min="7681" max="7681" width="10" style="41" customWidth="1"/>
    <col min="7682" max="7682" width="13.453125" style="41" customWidth="1"/>
    <col min="7683" max="7683" width="3.7265625" style="41" customWidth="1"/>
    <col min="7684" max="7684" width="7.54296875" style="41" customWidth="1"/>
    <col min="7685" max="7685" width="42.1796875" style="41" customWidth="1"/>
    <col min="7686" max="7686" width="0" style="41" hidden="1" customWidth="1"/>
    <col min="7687" max="7687" width="6.1796875" style="41" customWidth="1"/>
    <col min="7688" max="7688" width="17.7265625" style="41" bestFit="1" customWidth="1"/>
    <col min="7689" max="7689" width="31.54296875" style="41" customWidth="1"/>
    <col min="7690" max="7690" width="2.453125" style="41" customWidth="1"/>
    <col min="7691" max="7691" width="10.81640625" style="41" customWidth="1"/>
    <col min="7692" max="7692" width="17.7265625" style="41" bestFit="1" customWidth="1"/>
    <col min="7693" max="7693" width="12.7265625" style="41" customWidth="1"/>
    <col min="7694" max="7694" width="3.453125" style="41" customWidth="1"/>
    <col min="7695" max="7695" width="14.54296875" style="41" customWidth="1"/>
    <col min="7696" max="7696" width="6.26953125" style="41" customWidth="1"/>
    <col min="7697" max="7697" width="13.453125" style="41" customWidth="1"/>
    <col min="7698" max="7698" width="0" style="41" hidden="1" customWidth="1"/>
    <col min="7699" max="7936" width="9.1796875" style="41"/>
    <col min="7937" max="7937" width="10" style="41" customWidth="1"/>
    <col min="7938" max="7938" width="13.453125" style="41" customWidth="1"/>
    <col min="7939" max="7939" width="3.7265625" style="41" customWidth="1"/>
    <col min="7940" max="7940" width="7.54296875" style="41" customWidth="1"/>
    <col min="7941" max="7941" width="42.1796875" style="41" customWidth="1"/>
    <col min="7942" max="7942" width="0" style="41" hidden="1" customWidth="1"/>
    <col min="7943" max="7943" width="6.1796875" style="41" customWidth="1"/>
    <col min="7944" max="7944" width="17.7265625" style="41" bestFit="1" customWidth="1"/>
    <col min="7945" max="7945" width="31.54296875" style="41" customWidth="1"/>
    <col min="7946" max="7946" width="2.453125" style="41" customWidth="1"/>
    <col min="7947" max="7947" width="10.81640625" style="41" customWidth="1"/>
    <col min="7948" max="7948" width="17.7265625" style="41" bestFit="1" customWidth="1"/>
    <col min="7949" max="7949" width="12.7265625" style="41" customWidth="1"/>
    <col min="7950" max="7950" width="3.453125" style="41" customWidth="1"/>
    <col min="7951" max="7951" width="14.54296875" style="41" customWidth="1"/>
    <col min="7952" max="7952" width="6.26953125" style="41" customWidth="1"/>
    <col min="7953" max="7953" width="13.453125" style="41" customWidth="1"/>
    <col min="7954" max="7954" width="0" style="41" hidden="1" customWidth="1"/>
    <col min="7955" max="8192" width="9.1796875" style="41"/>
    <col min="8193" max="8193" width="10" style="41" customWidth="1"/>
    <col min="8194" max="8194" width="13.453125" style="41" customWidth="1"/>
    <col min="8195" max="8195" width="3.7265625" style="41" customWidth="1"/>
    <col min="8196" max="8196" width="7.54296875" style="41" customWidth="1"/>
    <col min="8197" max="8197" width="42.1796875" style="41" customWidth="1"/>
    <col min="8198" max="8198" width="0" style="41" hidden="1" customWidth="1"/>
    <col min="8199" max="8199" width="6.1796875" style="41" customWidth="1"/>
    <col min="8200" max="8200" width="17.7265625" style="41" bestFit="1" customWidth="1"/>
    <col min="8201" max="8201" width="31.54296875" style="41" customWidth="1"/>
    <col min="8202" max="8202" width="2.453125" style="41" customWidth="1"/>
    <col min="8203" max="8203" width="10.81640625" style="41" customWidth="1"/>
    <col min="8204" max="8204" width="17.7265625" style="41" bestFit="1" customWidth="1"/>
    <col min="8205" max="8205" width="12.7265625" style="41" customWidth="1"/>
    <col min="8206" max="8206" width="3.453125" style="41" customWidth="1"/>
    <col min="8207" max="8207" width="14.54296875" style="41" customWidth="1"/>
    <col min="8208" max="8208" width="6.26953125" style="41" customWidth="1"/>
    <col min="8209" max="8209" width="13.453125" style="41" customWidth="1"/>
    <col min="8210" max="8210" width="0" style="41" hidden="1" customWidth="1"/>
    <col min="8211" max="8448" width="9.1796875" style="41"/>
    <col min="8449" max="8449" width="10" style="41" customWidth="1"/>
    <col min="8450" max="8450" width="13.453125" style="41" customWidth="1"/>
    <col min="8451" max="8451" width="3.7265625" style="41" customWidth="1"/>
    <col min="8452" max="8452" width="7.54296875" style="41" customWidth="1"/>
    <col min="8453" max="8453" width="42.1796875" style="41" customWidth="1"/>
    <col min="8454" max="8454" width="0" style="41" hidden="1" customWidth="1"/>
    <col min="8455" max="8455" width="6.1796875" style="41" customWidth="1"/>
    <col min="8456" max="8456" width="17.7265625" style="41" bestFit="1" customWidth="1"/>
    <col min="8457" max="8457" width="31.54296875" style="41" customWidth="1"/>
    <col min="8458" max="8458" width="2.453125" style="41" customWidth="1"/>
    <col min="8459" max="8459" width="10.81640625" style="41" customWidth="1"/>
    <col min="8460" max="8460" width="17.7265625" style="41" bestFit="1" customWidth="1"/>
    <col min="8461" max="8461" width="12.7265625" style="41" customWidth="1"/>
    <col min="8462" max="8462" width="3.453125" style="41" customWidth="1"/>
    <col min="8463" max="8463" width="14.54296875" style="41" customWidth="1"/>
    <col min="8464" max="8464" width="6.26953125" style="41" customWidth="1"/>
    <col min="8465" max="8465" width="13.453125" style="41" customWidth="1"/>
    <col min="8466" max="8466" width="0" style="41" hidden="1" customWidth="1"/>
    <col min="8467" max="8704" width="9.1796875" style="41"/>
    <col min="8705" max="8705" width="10" style="41" customWidth="1"/>
    <col min="8706" max="8706" width="13.453125" style="41" customWidth="1"/>
    <col min="8707" max="8707" width="3.7265625" style="41" customWidth="1"/>
    <col min="8708" max="8708" width="7.54296875" style="41" customWidth="1"/>
    <col min="8709" max="8709" width="42.1796875" style="41" customWidth="1"/>
    <col min="8710" max="8710" width="0" style="41" hidden="1" customWidth="1"/>
    <col min="8711" max="8711" width="6.1796875" style="41" customWidth="1"/>
    <col min="8712" max="8712" width="17.7265625" style="41" bestFit="1" customWidth="1"/>
    <col min="8713" max="8713" width="31.54296875" style="41" customWidth="1"/>
    <col min="8714" max="8714" width="2.453125" style="41" customWidth="1"/>
    <col min="8715" max="8715" width="10.81640625" style="41" customWidth="1"/>
    <col min="8716" max="8716" width="17.7265625" style="41" bestFit="1" customWidth="1"/>
    <col min="8717" max="8717" width="12.7265625" style="41" customWidth="1"/>
    <col min="8718" max="8718" width="3.453125" style="41" customWidth="1"/>
    <col min="8719" max="8719" width="14.54296875" style="41" customWidth="1"/>
    <col min="8720" max="8720" width="6.26953125" style="41" customWidth="1"/>
    <col min="8721" max="8721" width="13.453125" style="41" customWidth="1"/>
    <col min="8722" max="8722" width="0" style="41" hidden="1" customWidth="1"/>
    <col min="8723" max="8960" width="9.1796875" style="41"/>
    <col min="8961" max="8961" width="10" style="41" customWidth="1"/>
    <col min="8962" max="8962" width="13.453125" style="41" customWidth="1"/>
    <col min="8963" max="8963" width="3.7265625" style="41" customWidth="1"/>
    <col min="8964" max="8964" width="7.54296875" style="41" customWidth="1"/>
    <col min="8965" max="8965" width="42.1796875" style="41" customWidth="1"/>
    <col min="8966" max="8966" width="0" style="41" hidden="1" customWidth="1"/>
    <col min="8967" max="8967" width="6.1796875" style="41" customWidth="1"/>
    <col min="8968" max="8968" width="17.7265625" style="41" bestFit="1" customWidth="1"/>
    <col min="8969" max="8969" width="31.54296875" style="41" customWidth="1"/>
    <col min="8970" max="8970" width="2.453125" style="41" customWidth="1"/>
    <col min="8971" max="8971" width="10.81640625" style="41" customWidth="1"/>
    <col min="8972" max="8972" width="17.7265625" style="41" bestFit="1" customWidth="1"/>
    <col min="8973" max="8973" width="12.7265625" style="41" customWidth="1"/>
    <col min="8974" max="8974" width="3.453125" style="41" customWidth="1"/>
    <col min="8975" max="8975" width="14.54296875" style="41" customWidth="1"/>
    <col min="8976" max="8976" width="6.26953125" style="41" customWidth="1"/>
    <col min="8977" max="8977" width="13.453125" style="41" customWidth="1"/>
    <col min="8978" max="8978" width="0" style="41" hidden="1" customWidth="1"/>
    <col min="8979" max="9216" width="9.1796875" style="41"/>
    <col min="9217" max="9217" width="10" style="41" customWidth="1"/>
    <col min="9218" max="9218" width="13.453125" style="41" customWidth="1"/>
    <col min="9219" max="9219" width="3.7265625" style="41" customWidth="1"/>
    <col min="9220" max="9220" width="7.54296875" style="41" customWidth="1"/>
    <col min="9221" max="9221" width="42.1796875" style="41" customWidth="1"/>
    <col min="9222" max="9222" width="0" style="41" hidden="1" customWidth="1"/>
    <col min="9223" max="9223" width="6.1796875" style="41" customWidth="1"/>
    <col min="9224" max="9224" width="17.7265625" style="41" bestFit="1" customWidth="1"/>
    <col min="9225" max="9225" width="31.54296875" style="41" customWidth="1"/>
    <col min="9226" max="9226" width="2.453125" style="41" customWidth="1"/>
    <col min="9227" max="9227" width="10.81640625" style="41" customWidth="1"/>
    <col min="9228" max="9228" width="17.7265625" style="41" bestFit="1" customWidth="1"/>
    <col min="9229" max="9229" width="12.7265625" style="41" customWidth="1"/>
    <col min="9230" max="9230" width="3.453125" style="41" customWidth="1"/>
    <col min="9231" max="9231" width="14.54296875" style="41" customWidth="1"/>
    <col min="9232" max="9232" width="6.26953125" style="41" customWidth="1"/>
    <col min="9233" max="9233" width="13.453125" style="41" customWidth="1"/>
    <col min="9234" max="9234" width="0" style="41" hidden="1" customWidth="1"/>
    <col min="9235" max="9472" width="9.1796875" style="41"/>
    <col min="9473" max="9473" width="10" style="41" customWidth="1"/>
    <col min="9474" max="9474" width="13.453125" style="41" customWidth="1"/>
    <col min="9475" max="9475" width="3.7265625" style="41" customWidth="1"/>
    <col min="9476" max="9476" width="7.54296875" style="41" customWidth="1"/>
    <col min="9477" max="9477" width="42.1796875" style="41" customWidth="1"/>
    <col min="9478" max="9478" width="0" style="41" hidden="1" customWidth="1"/>
    <col min="9479" max="9479" width="6.1796875" style="41" customWidth="1"/>
    <col min="9480" max="9480" width="17.7265625" style="41" bestFit="1" customWidth="1"/>
    <col min="9481" max="9481" width="31.54296875" style="41" customWidth="1"/>
    <col min="9482" max="9482" width="2.453125" style="41" customWidth="1"/>
    <col min="9483" max="9483" width="10.81640625" style="41" customWidth="1"/>
    <col min="9484" max="9484" width="17.7265625" style="41" bestFit="1" customWidth="1"/>
    <col min="9485" max="9485" width="12.7265625" style="41" customWidth="1"/>
    <col min="9486" max="9486" width="3.453125" style="41" customWidth="1"/>
    <col min="9487" max="9487" width="14.54296875" style="41" customWidth="1"/>
    <col min="9488" max="9488" width="6.26953125" style="41" customWidth="1"/>
    <col min="9489" max="9489" width="13.453125" style="41" customWidth="1"/>
    <col min="9490" max="9490" width="0" style="41" hidden="1" customWidth="1"/>
    <col min="9491" max="9728" width="9.1796875" style="41"/>
    <col min="9729" max="9729" width="10" style="41" customWidth="1"/>
    <col min="9730" max="9730" width="13.453125" style="41" customWidth="1"/>
    <col min="9731" max="9731" width="3.7265625" style="41" customWidth="1"/>
    <col min="9732" max="9732" width="7.54296875" style="41" customWidth="1"/>
    <col min="9733" max="9733" width="42.1796875" style="41" customWidth="1"/>
    <col min="9734" max="9734" width="0" style="41" hidden="1" customWidth="1"/>
    <col min="9735" max="9735" width="6.1796875" style="41" customWidth="1"/>
    <col min="9736" max="9736" width="17.7265625" style="41" bestFit="1" customWidth="1"/>
    <col min="9737" max="9737" width="31.54296875" style="41" customWidth="1"/>
    <col min="9738" max="9738" width="2.453125" style="41" customWidth="1"/>
    <col min="9739" max="9739" width="10.81640625" style="41" customWidth="1"/>
    <col min="9740" max="9740" width="17.7265625" style="41" bestFit="1" customWidth="1"/>
    <col min="9741" max="9741" width="12.7265625" style="41" customWidth="1"/>
    <col min="9742" max="9742" width="3.453125" style="41" customWidth="1"/>
    <col min="9743" max="9743" width="14.54296875" style="41" customWidth="1"/>
    <col min="9744" max="9744" width="6.26953125" style="41" customWidth="1"/>
    <col min="9745" max="9745" width="13.453125" style="41" customWidth="1"/>
    <col min="9746" max="9746" width="0" style="41" hidden="1" customWidth="1"/>
    <col min="9747" max="9984" width="9.1796875" style="41"/>
    <col min="9985" max="9985" width="10" style="41" customWidth="1"/>
    <col min="9986" max="9986" width="13.453125" style="41" customWidth="1"/>
    <col min="9987" max="9987" width="3.7265625" style="41" customWidth="1"/>
    <col min="9988" max="9988" width="7.54296875" style="41" customWidth="1"/>
    <col min="9989" max="9989" width="42.1796875" style="41" customWidth="1"/>
    <col min="9990" max="9990" width="0" style="41" hidden="1" customWidth="1"/>
    <col min="9991" max="9991" width="6.1796875" style="41" customWidth="1"/>
    <col min="9992" max="9992" width="17.7265625" style="41" bestFit="1" customWidth="1"/>
    <col min="9993" max="9993" width="31.54296875" style="41" customWidth="1"/>
    <col min="9994" max="9994" width="2.453125" style="41" customWidth="1"/>
    <col min="9995" max="9995" width="10.81640625" style="41" customWidth="1"/>
    <col min="9996" max="9996" width="17.7265625" style="41" bestFit="1" customWidth="1"/>
    <col min="9997" max="9997" width="12.7265625" style="41" customWidth="1"/>
    <col min="9998" max="9998" width="3.453125" style="41" customWidth="1"/>
    <col min="9999" max="9999" width="14.54296875" style="41" customWidth="1"/>
    <col min="10000" max="10000" width="6.26953125" style="41" customWidth="1"/>
    <col min="10001" max="10001" width="13.453125" style="41" customWidth="1"/>
    <col min="10002" max="10002" width="0" style="41" hidden="1" customWidth="1"/>
    <col min="10003" max="10240" width="9.1796875" style="41"/>
    <col min="10241" max="10241" width="10" style="41" customWidth="1"/>
    <col min="10242" max="10242" width="13.453125" style="41" customWidth="1"/>
    <col min="10243" max="10243" width="3.7265625" style="41" customWidth="1"/>
    <col min="10244" max="10244" width="7.54296875" style="41" customWidth="1"/>
    <col min="10245" max="10245" width="42.1796875" style="41" customWidth="1"/>
    <col min="10246" max="10246" width="0" style="41" hidden="1" customWidth="1"/>
    <col min="10247" max="10247" width="6.1796875" style="41" customWidth="1"/>
    <col min="10248" max="10248" width="17.7265625" style="41" bestFit="1" customWidth="1"/>
    <col min="10249" max="10249" width="31.54296875" style="41" customWidth="1"/>
    <col min="10250" max="10250" width="2.453125" style="41" customWidth="1"/>
    <col min="10251" max="10251" width="10.81640625" style="41" customWidth="1"/>
    <col min="10252" max="10252" width="17.7265625" style="41" bestFit="1" customWidth="1"/>
    <col min="10253" max="10253" width="12.7265625" style="41" customWidth="1"/>
    <col min="10254" max="10254" width="3.453125" style="41" customWidth="1"/>
    <col min="10255" max="10255" width="14.54296875" style="41" customWidth="1"/>
    <col min="10256" max="10256" width="6.26953125" style="41" customWidth="1"/>
    <col min="10257" max="10257" width="13.453125" style="41" customWidth="1"/>
    <col min="10258" max="10258" width="0" style="41" hidden="1" customWidth="1"/>
    <col min="10259" max="10496" width="9.1796875" style="41"/>
    <col min="10497" max="10497" width="10" style="41" customWidth="1"/>
    <col min="10498" max="10498" width="13.453125" style="41" customWidth="1"/>
    <col min="10499" max="10499" width="3.7265625" style="41" customWidth="1"/>
    <col min="10500" max="10500" width="7.54296875" style="41" customWidth="1"/>
    <col min="10501" max="10501" width="42.1796875" style="41" customWidth="1"/>
    <col min="10502" max="10502" width="0" style="41" hidden="1" customWidth="1"/>
    <col min="10503" max="10503" width="6.1796875" style="41" customWidth="1"/>
    <col min="10504" max="10504" width="17.7265625" style="41" bestFit="1" customWidth="1"/>
    <col min="10505" max="10505" width="31.54296875" style="41" customWidth="1"/>
    <col min="10506" max="10506" width="2.453125" style="41" customWidth="1"/>
    <col min="10507" max="10507" width="10.81640625" style="41" customWidth="1"/>
    <col min="10508" max="10508" width="17.7265625" style="41" bestFit="1" customWidth="1"/>
    <col min="10509" max="10509" width="12.7265625" style="41" customWidth="1"/>
    <col min="10510" max="10510" width="3.453125" style="41" customWidth="1"/>
    <col min="10511" max="10511" width="14.54296875" style="41" customWidth="1"/>
    <col min="10512" max="10512" width="6.26953125" style="41" customWidth="1"/>
    <col min="10513" max="10513" width="13.453125" style="41" customWidth="1"/>
    <col min="10514" max="10514" width="0" style="41" hidden="1" customWidth="1"/>
    <col min="10515" max="10752" width="9.1796875" style="41"/>
    <col min="10753" max="10753" width="10" style="41" customWidth="1"/>
    <col min="10754" max="10754" width="13.453125" style="41" customWidth="1"/>
    <col min="10755" max="10755" width="3.7265625" style="41" customWidth="1"/>
    <col min="10756" max="10756" width="7.54296875" style="41" customWidth="1"/>
    <col min="10757" max="10757" width="42.1796875" style="41" customWidth="1"/>
    <col min="10758" max="10758" width="0" style="41" hidden="1" customWidth="1"/>
    <col min="10759" max="10759" width="6.1796875" style="41" customWidth="1"/>
    <col min="10760" max="10760" width="17.7265625" style="41" bestFit="1" customWidth="1"/>
    <col min="10761" max="10761" width="31.54296875" style="41" customWidth="1"/>
    <col min="10762" max="10762" width="2.453125" style="41" customWidth="1"/>
    <col min="10763" max="10763" width="10.81640625" style="41" customWidth="1"/>
    <col min="10764" max="10764" width="17.7265625" style="41" bestFit="1" customWidth="1"/>
    <col min="10765" max="10765" width="12.7265625" style="41" customWidth="1"/>
    <col min="10766" max="10766" width="3.453125" style="41" customWidth="1"/>
    <col min="10767" max="10767" width="14.54296875" style="41" customWidth="1"/>
    <col min="10768" max="10768" width="6.26953125" style="41" customWidth="1"/>
    <col min="10769" max="10769" width="13.453125" style="41" customWidth="1"/>
    <col min="10770" max="10770" width="0" style="41" hidden="1" customWidth="1"/>
    <col min="10771" max="11008" width="9.1796875" style="41"/>
    <col min="11009" max="11009" width="10" style="41" customWidth="1"/>
    <col min="11010" max="11010" width="13.453125" style="41" customWidth="1"/>
    <col min="11011" max="11011" width="3.7265625" style="41" customWidth="1"/>
    <col min="11012" max="11012" width="7.54296875" style="41" customWidth="1"/>
    <col min="11013" max="11013" width="42.1796875" style="41" customWidth="1"/>
    <col min="11014" max="11014" width="0" style="41" hidden="1" customWidth="1"/>
    <col min="11015" max="11015" width="6.1796875" style="41" customWidth="1"/>
    <col min="11016" max="11016" width="17.7265625" style="41" bestFit="1" customWidth="1"/>
    <col min="11017" max="11017" width="31.54296875" style="41" customWidth="1"/>
    <col min="11018" max="11018" width="2.453125" style="41" customWidth="1"/>
    <col min="11019" max="11019" width="10.81640625" style="41" customWidth="1"/>
    <col min="11020" max="11020" width="17.7265625" style="41" bestFit="1" customWidth="1"/>
    <col min="11021" max="11021" width="12.7265625" style="41" customWidth="1"/>
    <col min="11022" max="11022" width="3.453125" style="41" customWidth="1"/>
    <col min="11023" max="11023" width="14.54296875" style="41" customWidth="1"/>
    <col min="11024" max="11024" width="6.26953125" style="41" customWidth="1"/>
    <col min="11025" max="11025" width="13.453125" style="41" customWidth="1"/>
    <col min="11026" max="11026" width="0" style="41" hidden="1" customWidth="1"/>
    <col min="11027" max="11264" width="9.1796875" style="41"/>
    <col min="11265" max="11265" width="10" style="41" customWidth="1"/>
    <col min="11266" max="11266" width="13.453125" style="41" customWidth="1"/>
    <col min="11267" max="11267" width="3.7265625" style="41" customWidth="1"/>
    <col min="11268" max="11268" width="7.54296875" style="41" customWidth="1"/>
    <col min="11269" max="11269" width="42.1796875" style="41" customWidth="1"/>
    <col min="11270" max="11270" width="0" style="41" hidden="1" customWidth="1"/>
    <col min="11271" max="11271" width="6.1796875" style="41" customWidth="1"/>
    <col min="11272" max="11272" width="17.7265625" style="41" bestFit="1" customWidth="1"/>
    <col min="11273" max="11273" width="31.54296875" style="41" customWidth="1"/>
    <col min="11274" max="11274" width="2.453125" style="41" customWidth="1"/>
    <col min="11275" max="11275" width="10.81640625" style="41" customWidth="1"/>
    <col min="11276" max="11276" width="17.7265625" style="41" bestFit="1" customWidth="1"/>
    <col min="11277" max="11277" width="12.7265625" style="41" customWidth="1"/>
    <col min="11278" max="11278" width="3.453125" style="41" customWidth="1"/>
    <col min="11279" max="11279" width="14.54296875" style="41" customWidth="1"/>
    <col min="11280" max="11280" width="6.26953125" style="41" customWidth="1"/>
    <col min="11281" max="11281" width="13.453125" style="41" customWidth="1"/>
    <col min="11282" max="11282" width="0" style="41" hidden="1" customWidth="1"/>
    <col min="11283" max="11520" width="9.1796875" style="41"/>
    <col min="11521" max="11521" width="10" style="41" customWidth="1"/>
    <col min="11522" max="11522" width="13.453125" style="41" customWidth="1"/>
    <col min="11523" max="11523" width="3.7265625" style="41" customWidth="1"/>
    <col min="11524" max="11524" width="7.54296875" style="41" customWidth="1"/>
    <col min="11525" max="11525" width="42.1796875" style="41" customWidth="1"/>
    <col min="11526" max="11526" width="0" style="41" hidden="1" customWidth="1"/>
    <col min="11527" max="11527" width="6.1796875" style="41" customWidth="1"/>
    <col min="11528" max="11528" width="17.7265625" style="41" bestFit="1" customWidth="1"/>
    <col min="11529" max="11529" width="31.54296875" style="41" customWidth="1"/>
    <col min="11530" max="11530" width="2.453125" style="41" customWidth="1"/>
    <col min="11531" max="11531" width="10.81640625" style="41" customWidth="1"/>
    <col min="11532" max="11532" width="17.7265625" style="41" bestFit="1" customWidth="1"/>
    <col min="11533" max="11533" width="12.7265625" style="41" customWidth="1"/>
    <col min="11534" max="11534" width="3.453125" style="41" customWidth="1"/>
    <col min="11535" max="11535" width="14.54296875" style="41" customWidth="1"/>
    <col min="11536" max="11536" width="6.26953125" style="41" customWidth="1"/>
    <col min="11537" max="11537" width="13.453125" style="41" customWidth="1"/>
    <col min="11538" max="11538" width="0" style="41" hidden="1" customWidth="1"/>
    <col min="11539" max="11776" width="9.1796875" style="41"/>
    <col min="11777" max="11777" width="10" style="41" customWidth="1"/>
    <col min="11778" max="11778" width="13.453125" style="41" customWidth="1"/>
    <col min="11779" max="11779" width="3.7265625" style="41" customWidth="1"/>
    <col min="11780" max="11780" width="7.54296875" style="41" customWidth="1"/>
    <col min="11781" max="11781" width="42.1796875" style="41" customWidth="1"/>
    <col min="11782" max="11782" width="0" style="41" hidden="1" customWidth="1"/>
    <col min="11783" max="11783" width="6.1796875" style="41" customWidth="1"/>
    <col min="11784" max="11784" width="17.7265625" style="41" bestFit="1" customWidth="1"/>
    <col min="11785" max="11785" width="31.54296875" style="41" customWidth="1"/>
    <col min="11786" max="11786" width="2.453125" style="41" customWidth="1"/>
    <col min="11787" max="11787" width="10.81640625" style="41" customWidth="1"/>
    <col min="11788" max="11788" width="17.7265625" style="41" bestFit="1" customWidth="1"/>
    <col min="11789" max="11789" width="12.7265625" style="41" customWidth="1"/>
    <col min="11790" max="11790" width="3.453125" style="41" customWidth="1"/>
    <col min="11791" max="11791" width="14.54296875" style="41" customWidth="1"/>
    <col min="11792" max="11792" width="6.26953125" style="41" customWidth="1"/>
    <col min="11793" max="11793" width="13.453125" style="41" customWidth="1"/>
    <col min="11794" max="11794" width="0" style="41" hidden="1" customWidth="1"/>
    <col min="11795" max="12032" width="9.1796875" style="41"/>
    <col min="12033" max="12033" width="10" style="41" customWidth="1"/>
    <col min="12034" max="12034" width="13.453125" style="41" customWidth="1"/>
    <col min="12035" max="12035" width="3.7265625" style="41" customWidth="1"/>
    <col min="12036" max="12036" width="7.54296875" style="41" customWidth="1"/>
    <col min="12037" max="12037" width="42.1796875" style="41" customWidth="1"/>
    <col min="12038" max="12038" width="0" style="41" hidden="1" customWidth="1"/>
    <col min="12039" max="12039" width="6.1796875" style="41" customWidth="1"/>
    <col min="12040" max="12040" width="17.7265625" style="41" bestFit="1" customWidth="1"/>
    <col min="12041" max="12041" width="31.54296875" style="41" customWidth="1"/>
    <col min="12042" max="12042" width="2.453125" style="41" customWidth="1"/>
    <col min="12043" max="12043" width="10.81640625" style="41" customWidth="1"/>
    <col min="12044" max="12044" width="17.7265625" style="41" bestFit="1" customWidth="1"/>
    <col min="12045" max="12045" width="12.7265625" style="41" customWidth="1"/>
    <col min="12046" max="12046" width="3.453125" style="41" customWidth="1"/>
    <col min="12047" max="12047" width="14.54296875" style="41" customWidth="1"/>
    <col min="12048" max="12048" width="6.26953125" style="41" customWidth="1"/>
    <col min="12049" max="12049" width="13.453125" style="41" customWidth="1"/>
    <col min="12050" max="12050" width="0" style="41" hidden="1" customWidth="1"/>
    <col min="12051" max="12288" width="9.1796875" style="41"/>
    <col min="12289" max="12289" width="10" style="41" customWidth="1"/>
    <col min="12290" max="12290" width="13.453125" style="41" customWidth="1"/>
    <col min="12291" max="12291" width="3.7265625" style="41" customWidth="1"/>
    <col min="12292" max="12292" width="7.54296875" style="41" customWidth="1"/>
    <col min="12293" max="12293" width="42.1796875" style="41" customWidth="1"/>
    <col min="12294" max="12294" width="0" style="41" hidden="1" customWidth="1"/>
    <col min="12295" max="12295" width="6.1796875" style="41" customWidth="1"/>
    <col min="12296" max="12296" width="17.7265625" style="41" bestFit="1" customWidth="1"/>
    <col min="12297" max="12297" width="31.54296875" style="41" customWidth="1"/>
    <col min="12298" max="12298" width="2.453125" style="41" customWidth="1"/>
    <col min="12299" max="12299" width="10.81640625" style="41" customWidth="1"/>
    <col min="12300" max="12300" width="17.7265625" style="41" bestFit="1" customWidth="1"/>
    <col min="12301" max="12301" width="12.7265625" style="41" customWidth="1"/>
    <col min="12302" max="12302" width="3.453125" style="41" customWidth="1"/>
    <col min="12303" max="12303" width="14.54296875" style="41" customWidth="1"/>
    <col min="12304" max="12304" width="6.26953125" style="41" customWidth="1"/>
    <col min="12305" max="12305" width="13.453125" style="41" customWidth="1"/>
    <col min="12306" max="12306" width="0" style="41" hidden="1" customWidth="1"/>
    <col min="12307" max="12544" width="9.1796875" style="41"/>
    <col min="12545" max="12545" width="10" style="41" customWidth="1"/>
    <col min="12546" max="12546" width="13.453125" style="41" customWidth="1"/>
    <col min="12547" max="12547" width="3.7265625" style="41" customWidth="1"/>
    <col min="12548" max="12548" width="7.54296875" style="41" customWidth="1"/>
    <col min="12549" max="12549" width="42.1796875" style="41" customWidth="1"/>
    <col min="12550" max="12550" width="0" style="41" hidden="1" customWidth="1"/>
    <col min="12551" max="12551" width="6.1796875" style="41" customWidth="1"/>
    <col min="12552" max="12552" width="17.7265625" style="41" bestFit="1" customWidth="1"/>
    <col min="12553" max="12553" width="31.54296875" style="41" customWidth="1"/>
    <col min="12554" max="12554" width="2.453125" style="41" customWidth="1"/>
    <col min="12555" max="12555" width="10.81640625" style="41" customWidth="1"/>
    <col min="12556" max="12556" width="17.7265625" style="41" bestFit="1" customWidth="1"/>
    <col min="12557" max="12557" width="12.7265625" style="41" customWidth="1"/>
    <col min="12558" max="12558" width="3.453125" style="41" customWidth="1"/>
    <col min="12559" max="12559" width="14.54296875" style="41" customWidth="1"/>
    <col min="12560" max="12560" width="6.26953125" style="41" customWidth="1"/>
    <col min="12561" max="12561" width="13.453125" style="41" customWidth="1"/>
    <col min="12562" max="12562" width="0" style="41" hidden="1" customWidth="1"/>
    <col min="12563" max="12800" width="9.1796875" style="41"/>
    <col min="12801" max="12801" width="10" style="41" customWidth="1"/>
    <col min="12802" max="12802" width="13.453125" style="41" customWidth="1"/>
    <col min="12803" max="12803" width="3.7265625" style="41" customWidth="1"/>
    <col min="12804" max="12804" width="7.54296875" style="41" customWidth="1"/>
    <col min="12805" max="12805" width="42.1796875" style="41" customWidth="1"/>
    <col min="12806" max="12806" width="0" style="41" hidden="1" customWidth="1"/>
    <col min="12807" max="12807" width="6.1796875" style="41" customWidth="1"/>
    <col min="12808" max="12808" width="17.7265625" style="41" bestFit="1" customWidth="1"/>
    <col min="12809" max="12809" width="31.54296875" style="41" customWidth="1"/>
    <col min="12810" max="12810" width="2.453125" style="41" customWidth="1"/>
    <col min="12811" max="12811" width="10.81640625" style="41" customWidth="1"/>
    <col min="12812" max="12812" width="17.7265625" style="41" bestFit="1" customWidth="1"/>
    <col min="12813" max="12813" width="12.7265625" style="41" customWidth="1"/>
    <col min="12814" max="12814" width="3.453125" style="41" customWidth="1"/>
    <col min="12815" max="12815" width="14.54296875" style="41" customWidth="1"/>
    <col min="12816" max="12816" width="6.26953125" style="41" customWidth="1"/>
    <col min="12817" max="12817" width="13.453125" style="41" customWidth="1"/>
    <col min="12818" max="12818" width="0" style="41" hidden="1" customWidth="1"/>
    <col min="12819" max="13056" width="9.1796875" style="41"/>
    <col min="13057" max="13057" width="10" style="41" customWidth="1"/>
    <col min="13058" max="13058" width="13.453125" style="41" customWidth="1"/>
    <col min="13059" max="13059" width="3.7265625" style="41" customWidth="1"/>
    <col min="13060" max="13060" width="7.54296875" style="41" customWidth="1"/>
    <col min="13061" max="13061" width="42.1796875" style="41" customWidth="1"/>
    <col min="13062" max="13062" width="0" style="41" hidden="1" customWidth="1"/>
    <col min="13063" max="13063" width="6.1796875" style="41" customWidth="1"/>
    <col min="13064" max="13064" width="17.7265625" style="41" bestFit="1" customWidth="1"/>
    <col min="13065" max="13065" width="31.54296875" style="41" customWidth="1"/>
    <col min="13066" max="13066" width="2.453125" style="41" customWidth="1"/>
    <col min="13067" max="13067" width="10.81640625" style="41" customWidth="1"/>
    <col min="13068" max="13068" width="17.7265625" style="41" bestFit="1" customWidth="1"/>
    <col min="13069" max="13069" width="12.7265625" style="41" customWidth="1"/>
    <col min="13070" max="13070" width="3.453125" style="41" customWidth="1"/>
    <col min="13071" max="13071" width="14.54296875" style="41" customWidth="1"/>
    <col min="13072" max="13072" width="6.26953125" style="41" customWidth="1"/>
    <col min="13073" max="13073" width="13.453125" style="41" customWidth="1"/>
    <col min="13074" max="13074" width="0" style="41" hidden="1" customWidth="1"/>
    <col min="13075" max="13312" width="9.1796875" style="41"/>
    <col min="13313" max="13313" width="10" style="41" customWidth="1"/>
    <col min="13314" max="13314" width="13.453125" style="41" customWidth="1"/>
    <col min="13315" max="13315" width="3.7265625" style="41" customWidth="1"/>
    <col min="13316" max="13316" width="7.54296875" style="41" customWidth="1"/>
    <col min="13317" max="13317" width="42.1796875" style="41" customWidth="1"/>
    <col min="13318" max="13318" width="0" style="41" hidden="1" customWidth="1"/>
    <col min="13319" max="13319" width="6.1796875" style="41" customWidth="1"/>
    <col min="13320" max="13320" width="17.7265625" style="41" bestFit="1" customWidth="1"/>
    <col min="13321" max="13321" width="31.54296875" style="41" customWidth="1"/>
    <col min="13322" max="13322" width="2.453125" style="41" customWidth="1"/>
    <col min="13323" max="13323" width="10.81640625" style="41" customWidth="1"/>
    <col min="13324" max="13324" width="17.7265625" style="41" bestFit="1" customWidth="1"/>
    <col min="13325" max="13325" width="12.7265625" style="41" customWidth="1"/>
    <col min="13326" max="13326" width="3.453125" style="41" customWidth="1"/>
    <col min="13327" max="13327" width="14.54296875" style="41" customWidth="1"/>
    <col min="13328" max="13328" width="6.26953125" style="41" customWidth="1"/>
    <col min="13329" max="13329" width="13.453125" style="41" customWidth="1"/>
    <col min="13330" max="13330" width="0" style="41" hidden="1" customWidth="1"/>
    <col min="13331" max="13568" width="9.1796875" style="41"/>
    <col min="13569" max="13569" width="10" style="41" customWidth="1"/>
    <col min="13570" max="13570" width="13.453125" style="41" customWidth="1"/>
    <col min="13571" max="13571" width="3.7265625" style="41" customWidth="1"/>
    <col min="13572" max="13572" width="7.54296875" style="41" customWidth="1"/>
    <col min="13573" max="13573" width="42.1796875" style="41" customWidth="1"/>
    <col min="13574" max="13574" width="0" style="41" hidden="1" customWidth="1"/>
    <col min="13575" max="13575" width="6.1796875" style="41" customWidth="1"/>
    <col min="13576" max="13576" width="17.7265625" style="41" bestFit="1" customWidth="1"/>
    <col min="13577" max="13577" width="31.54296875" style="41" customWidth="1"/>
    <col min="13578" max="13578" width="2.453125" style="41" customWidth="1"/>
    <col min="13579" max="13579" width="10.81640625" style="41" customWidth="1"/>
    <col min="13580" max="13580" width="17.7265625" style="41" bestFit="1" customWidth="1"/>
    <col min="13581" max="13581" width="12.7265625" style="41" customWidth="1"/>
    <col min="13582" max="13582" width="3.453125" style="41" customWidth="1"/>
    <col min="13583" max="13583" width="14.54296875" style="41" customWidth="1"/>
    <col min="13584" max="13584" width="6.26953125" style="41" customWidth="1"/>
    <col min="13585" max="13585" width="13.453125" style="41" customWidth="1"/>
    <col min="13586" max="13586" width="0" style="41" hidden="1" customWidth="1"/>
    <col min="13587" max="13824" width="9.1796875" style="41"/>
    <col min="13825" max="13825" width="10" style="41" customWidth="1"/>
    <col min="13826" max="13826" width="13.453125" style="41" customWidth="1"/>
    <col min="13827" max="13827" width="3.7265625" style="41" customWidth="1"/>
    <col min="13828" max="13828" width="7.54296875" style="41" customWidth="1"/>
    <col min="13829" max="13829" width="42.1796875" style="41" customWidth="1"/>
    <col min="13830" max="13830" width="0" style="41" hidden="1" customWidth="1"/>
    <col min="13831" max="13831" width="6.1796875" style="41" customWidth="1"/>
    <col min="13832" max="13832" width="17.7265625" style="41" bestFit="1" customWidth="1"/>
    <col min="13833" max="13833" width="31.54296875" style="41" customWidth="1"/>
    <col min="13834" max="13834" width="2.453125" style="41" customWidth="1"/>
    <col min="13835" max="13835" width="10.81640625" style="41" customWidth="1"/>
    <col min="13836" max="13836" width="17.7265625" style="41" bestFit="1" customWidth="1"/>
    <col min="13837" max="13837" width="12.7265625" style="41" customWidth="1"/>
    <col min="13838" max="13838" width="3.453125" style="41" customWidth="1"/>
    <col min="13839" max="13839" width="14.54296875" style="41" customWidth="1"/>
    <col min="13840" max="13840" width="6.26953125" style="41" customWidth="1"/>
    <col min="13841" max="13841" width="13.453125" style="41" customWidth="1"/>
    <col min="13842" max="13842" width="0" style="41" hidden="1" customWidth="1"/>
    <col min="13843" max="14080" width="9.1796875" style="41"/>
    <col min="14081" max="14081" width="10" style="41" customWidth="1"/>
    <col min="14082" max="14082" width="13.453125" style="41" customWidth="1"/>
    <col min="14083" max="14083" width="3.7265625" style="41" customWidth="1"/>
    <col min="14084" max="14084" width="7.54296875" style="41" customWidth="1"/>
    <col min="14085" max="14085" width="42.1796875" style="41" customWidth="1"/>
    <col min="14086" max="14086" width="0" style="41" hidden="1" customWidth="1"/>
    <col min="14087" max="14087" width="6.1796875" style="41" customWidth="1"/>
    <col min="14088" max="14088" width="17.7265625" style="41" bestFit="1" customWidth="1"/>
    <col min="14089" max="14089" width="31.54296875" style="41" customWidth="1"/>
    <col min="14090" max="14090" width="2.453125" style="41" customWidth="1"/>
    <col min="14091" max="14091" width="10.81640625" style="41" customWidth="1"/>
    <col min="14092" max="14092" width="17.7265625" style="41" bestFit="1" customWidth="1"/>
    <col min="14093" max="14093" width="12.7265625" style="41" customWidth="1"/>
    <col min="14094" max="14094" width="3.453125" style="41" customWidth="1"/>
    <col min="14095" max="14095" width="14.54296875" style="41" customWidth="1"/>
    <col min="14096" max="14096" width="6.26953125" style="41" customWidth="1"/>
    <col min="14097" max="14097" width="13.453125" style="41" customWidth="1"/>
    <col min="14098" max="14098" width="0" style="41" hidden="1" customWidth="1"/>
    <col min="14099" max="14336" width="9.1796875" style="41"/>
    <col min="14337" max="14337" width="10" style="41" customWidth="1"/>
    <col min="14338" max="14338" width="13.453125" style="41" customWidth="1"/>
    <col min="14339" max="14339" width="3.7265625" style="41" customWidth="1"/>
    <col min="14340" max="14340" width="7.54296875" style="41" customWidth="1"/>
    <col min="14341" max="14341" width="42.1796875" style="41" customWidth="1"/>
    <col min="14342" max="14342" width="0" style="41" hidden="1" customWidth="1"/>
    <col min="14343" max="14343" width="6.1796875" style="41" customWidth="1"/>
    <col min="14344" max="14344" width="17.7265625" style="41" bestFit="1" customWidth="1"/>
    <col min="14345" max="14345" width="31.54296875" style="41" customWidth="1"/>
    <col min="14346" max="14346" width="2.453125" style="41" customWidth="1"/>
    <col min="14347" max="14347" width="10.81640625" style="41" customWidth="1"/>
    <col min="14348" max="14348" width="17.7265625" style="41" bestFit="1" customWidth="1"/>
    <col min="14349" max="14349" width="12.7265625" style="41" customWidth="1"/>
    <col min="14350" max="14350" width="3.453125" style="41" customWidth="1"/>
    <col min="14351" max="14351" width="14.54296875" style="41" customWidth="1"/>
    <col min="14352" max="14352" width="6.26953125" style="41" customWidth="1"/>
    <col min="14353" max="14353" width="13.453125" style="41" customWidth="1"/>
    <col min="14354" max="14354" width="0" style="41" hidden="1" customWidth="1"/>
    <col min="14355" max="14592" width="9.1796875" style="41"/>
    <col min="14593" max="14593" width="10" style="41" customWidth="1"/>
    <col min="14594" max="14594" width="13.453125" style="41" customWidth="1"/>
    <col min="14595" max="14595" width="3.7265625" style="41" customWidth="1"/>
    <col min="14596" max="14596" width="7.54296875" style="41" customWidth="1"/>
    <col min="14597" max="14597" width="42.1796875" style="41" customWidth="1"/>
    <col min="14598" max="14598" width="0" style="41" hidden="1" customWidth="1"/>
    <col min="14599" max="14599" width="6.1796875" style="41" customWidth="1"/>
    <col min="14600" max="14600" width="17.7265625" style="41" bestFit="1" customWidth="1"/>
    <col min="14601" max="14601" width="31.54296875" style="41" customWidth="1"/>
    <col min="14602" max="14602" width="2.453125" style="41" customWidth="1"/>
    <col min="14603" max="14603" width="10.81640625" style="41" customWidth="1"/>
    <col min="14604" max="14604" width="17.7265625" style="41" bestFit="1" customWidth="1"/>
    <col min="14605" max="14605" width="12.7265625" style="41" customWidth="1"/>
    <col min="14606" max="14606" width="3.453125" style="41" customWidth="1"/>
    <col min="14607" max="14607" width="14.54296875" style="41" customWidth="1"/>
    <col min="14608" max="14608" width="6.26953125" style="41" customWidth="1"/>
    <col min="14609" max="14609" width="13.453125" style="41" customWidth="1"/>
    <col min="14610" max="14610" width="0" style="41" hidden="1" customWidth="1"/>
    <col min="14611" max="14848" width="9.1796875" style="41"/>
    <col min="14849" max="14849" width="10" style="41" customWidth="1"/>
    <col min="14850" max="14850" width="13.453125" style="41" customWidth="1"/>
    <col min="14851" max="14851" width="3.7265625" style="41" customWidth="1"/>
    <col min="14852" max="14852" width="7.54296875" style="41" customWidth="1"/>
    <col min="14853" max="14853" width="42.1796875" style="41" customWidth="1"/>
    <col min="14854" max="14854" width="0" style="41" hidden="1" customWidth="1"/>
    <col min="14855" max="14855" width="6.1796875" style="41" customWidth="1"/>
    <col min="14856" max="14856" width="17.7265625" style="41" bestFit="1" customWidth="1"/>
    <col min="14857" max="14857" width="31.54296875" style="41" customWidth="1"/>
    <col min="14858" max="14858" width="2.453125" style="41" customWidth="1"/>
    <col min="14859" max="14859" width="10.81640625" style="41" customWidth="1"/>
    <col min="14860" max="14860" width="17.7265625" style="41" bestFit="1" customWidth="1"/>
    <col min="14861" max="14861" width="12.7265625" style="41" customWidth="1"/>
    <col min="14862" max="14862" width="3.453125" style="41" customWidth="1"/>
    <col min="14863" max="14863" width="14.54296875" style="41" customWidth="1"/>
    <col min="14864" max="14864" width="6.26953125" style="41" customWidth="1"/>
    <col min="14865" max="14865" width="13.453125" style="41" customWidth="1"/>
    <col min="14866" max="14866" width="0" style="41" hidden="1" customWidth="1"/>
    <col min="14867" max="15104" width="9.1796875" style="41"/>
    <col min="15105" max="15105" width="10" style="41" customWidth="1"/>
    <col min="15106" max="15106" width="13.453125" style="41" customWidth="1"/>
    <col min="15107" max="15107" width="3.7265625" style="41" customWidth="1"/>
    <col min="15108" max="15108" width="7.54296875" style="41" customWidth="1"/>
    <col min="15109" max="15109" width="42.1796875" style="41" customWidth="1"/>
    <col min="15110" max="15110" width="0" style="41" hidden="1" customWidth="1"/>
    <col min="15111" max="15111" width="6.1796875" style="41" customWidth="1"/>
    <col min="15112" max="15112" width="17.7265625" style="41" bestFit="1" customWidth="1"/>
    <col min="15113" max="15113" width="31.54296875" style="41" customWidth="1"/>
    <col min="15114" max="15114" width="2.453125" style="41" customWidth="1"/>
    <col min="15115" max="15115" width="10.81640625" style="41" customWidth="1"/>
    <col min="15116" max="15116" width="17.7265625" style="41" bestFit="1" customWidth="1"/>
    <col min="15117" max="15117" width="12.7265625" style="41" customWidth="1"/>
    <col min="15118" max="15118" width="3.453125" style="41" customWidth="1"/>
    <col min="15119" max="15119" width="14.54296875" style="41" customWidth="1"/>
    <col min="15120" max="15120" width="6.26953125" style="41" customWidth="1"/>
    <col min="15121" max="15121" width="13.453125" style="41" customWidth="1"/>
    <col min="15122" max="15122" width="0" style="41" hidden="1" customWidth="1"/>
    <col min="15123" max="15360" width="9.1796875" style="41"/>
    <col min="15361" max="15361" width="10" style="41" customWidth="1"/>
    <col min="15362" max="15362" width="13.453125" style="41" customWidth="1"/>
    <col min="15363" max="15363" width="3.7265625" style="41" customWidth="1"/>
    <col min="15364" max="15364" width="7.54296875" style="41" customWidth="1"/>
    <col min="15365" max="15365" width="42.1796875" style="41" customWidth="1"/>
    <col min="15366" max="15366" width="0" style="41" hidden="1" customWidth="1"/>
    <col min="15367" max="15367" width="6.1796875" style="41" customWidth="1"/>
    <col min="15368" max="15368" width="17.7265625" style="41" bestFit="1" customWidth="1"/>
    <col min="15369" max="15369" width="31.54296875" style="41" customWidth="1"/>
    <col min="15370" max="15370" width="2.453125" style="41" customWidth="1"/>
    <col min="15371" max="15371" width="10.81640625" style="41" customWidth="1"/>
    <col min="15372" max="15372" width="17.7265625" style="41" bestFit="1" customWidth="1"/>
    <col min="15373" max="15373" width="12.7265625" style="41" customWidth="1"/>
    <col min="15374" max="15374" width="3.453125" style="41" customWidth="1"/>
    <col min="15375" max="15375" width="14.54296875" style="41" customWidth="1"/>
    <col min="15376" max="15376" width="6.26953125" style="41" customWidth="1"/>
    <col min="15377" max="15377" width="13.453125" style="41" customWidth="1"/>
    <col min="15378" max="15378" width="0" style="41" hidden="1" customWidth="1"/>
    <col min="15379" max="15616" width="9.1796875" style="41"/>
    <col min="15617" max="15617" width="10" style="41" customWidth="1"/>
    <col min="15618" max="15618" width="13.453125" style="41" customWidth="1"/>
    <col min="15619" max="15619" width="3.7265625" style="41" customWidth="1"/>
    <col min="15620" max="15620" width="7.54296875" style="41" customWidth="1"/>
    <col min="15621" max="15621" width="42.1796875" style="41" customWidth="1"/>
    <col min="15622" max="15622" width="0" style="41" hidden="1" customWidth="1"/>
    <col min="15623" max="15623" width="6.1796875" style="41" customWidth="1"/>
    <col min="15624" max="15624" width="17.7265625" style="41" bestFit="1" customWidth="1"/>
    <col min="15625" max="15625" width="31.54296875" style="41" customWidth="1"/>
    <col min="15626" max="15626" width="2.453125" style="41" customWidth="1"/>
    <col min="15627" max="15627" width="10.81640625" style="41" customWidth="1"/>
    <col min="15628" max="15628" width="17.7265625" style="41" bestFit="1" customWidth="1"/>
    <col min="15629" max="15629" width="12.7265625" style="41" customWidth="1"/>
    <col min="15630" max="15630" width="3.453125" style="41" customWidth="1"/>
    <col min="15631" max="15631" width="14.54296875" style="41" customWidth="1"/>
    <col min="15632" max="15632" width="6.26953125" style="41" customWidth="1"/>
    <col min="15633" max="15633" width="13.453125" style="41" customWidth="1"/>
    <col min="15634" max="15634" width="0" style="41" hidden="1" customWidth="1"/>
    <col min="15635" max="15872" width="9.1796875" style="41"/>
    <col min="15873" max="15873" width="10" style="41" customWidth="1"/>
    <col min="15874" max="15874" width="13.453125" style="41" customWidth="1"/>
    <col min="15875" max="15875" width="3.7265625" style="41" customWidth="1"/>
    <col min="15876" max="15876" width="7.54296875" style="41" customWidth="1"/>
    <col min="15877" max="15877" width="42.1796875" style="41" customWidth="1"/>
    <col min="15878" max="15878" width="0" style="41" hidden="1" customWidth="1"/>
    <col min="15879" max="15879" width="6.1796875" style="41" customWidth="1"/>
    <col min="15880" max="15880" width="17.7265625" style="41" bestFit="1" customWidth="1"/>
    <col min="15881" max="15881" width="31.54296875" style="41" customWidth="1"/>
    <col min="15882" max="15882" width="2.453125" style="41" customWidth="1"/>
    <col min="15883" max="15883" width="10.81640625" style="41" customWidth="1"/>
    <col min="15884" max="15884" width="17.7265625" style="41" bestFit="1" customWidth="1"/>
    <col min="15885" max="15885" width="12.7265625" style="41" customWidth="1"/>
    <col min="15886" max="15886" width="3.453125" style="41" customWidth="1"/>
    <col min="15887" max="15887" width="14.54296875" style="41" customWidth="1"/>
    <col min="15888" max="15888" width="6.26953125" style="41" customWidth="1"/>
    <col min="15889" max="15889" width="13.453125" style="41" customWidth="1"/>
    <col min="15890" max="15890" width="0" style="41" hidden="1" customWidth="1"/>
    <col min="15891" max="16128" width="9.1796875" style="41"/>
    <col min="16129" max="16129" width="10" style="41" customWidth="1"/>
    <col min="16130" max="16130" width="13.453125" style="41" customWidth="1"/>
    <col min="16131" max="16131" width="3.7265625" style="41" customWidth="1"/>
    <col min="16132" max="16132" width="7.54296875" style="41" customWidth="1"/>
    <col min="16133" max="16133" width="42.1796875" style="41" customWidth="1"/>
    <col min="16134" max="16134" width="0" style="41" hidden="1" customWidth="1"/>
    <col min="16135" max="16135" width="6.1796875" style="41" customWidth="1"/>
    <col min="16136" max="16136" width="17.7265625" style="41" bestFit="1" customWidth="1"/>
    <col min="16137" max="16137" width="31.54296875" style="41" customWidth="1"/>
    <col min="16138" max="16138" width="2.453125" style="41" customWidth="1"/>
    <col min="16139" max="16139" width="10.81640625" style="41" customWidth="1"/>
    <col min="16140" max="16140" width="17.7265625" style="41" bestFit="1" customWidth="1"/>
    <col min="16141" max="16141" width="12.7265625" style="41" customWidth="1"/>
    <col min="16142" max="16142" width="3.453125" style="41" customWidth="1"/>
    <col min="16143" max="16143" width="14.54296875" style="41" customWidth="1"/>
    <col min="16144" max="16144" width="6.26953125" style="41" customWidth="1"/>
    <col min="16145" max="16145" width="13.453125" style="41" customWidth="1"/>
    <col min="16146" max="16146" width="0" style="41" hidden="1" customWidth="1"/>
    <col min="16147" max="16384" width="9.1796875" style="41"/>
  </cols>
  <sheetData>
    <row r="1" spans="1:17" ht="27.65" customHeight="1" x14ac:dyDescent="0.2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7.149999999999999" customHeight="1" x14ac:dyDescent="0.25">
      <c r="J2" s="161"/>
      <c r="K2" s="160"/>
      <c r="L2" s="160"/>
      <c r="M2" s="160"/>
      <c r="N2" s="160"/>
      <c r="O2" s="160"/>
      <c r="P2" s="160"/>
    </row>
    <row r="3" spans="1:17" ht="3.25" customHeight="1" x14ac:dyDescent="0.25"/>
    <row r="4" spans="1:17" ht="17.149999999999999" customHeight="1" x14ac:dyDescent="0.25">
      <c r="N4" s="162"/>
      <c r="O4" s="160"/>
      <c r="P4" s="160"/>
    </row>
    <row r="5" spans="1:17" ht="23.15" customHeight="1" x14ac:dyDescent="0.25">
      <c r="A5" s="16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0" customHeight="1" x14ac:dyDescent="0.25"/>
    <row r="7" spans="1:17" ht="15.5" x14ac:dyDescent="0.25">
      <c r="A7" s="40"/>
      <c r="B7" s="40"/>
      <c r="C7" s="164"/>
      <c r="D7" s="151"/>
      <c r="E7" s="40"/>
      <c r="G7" s="40"/>
      <c r="H7" s="40"/>
      <c r="I7" s="164"/>
      <c r="J7" s="151"/>
      <c r="K7" s="40"/>
      <c r="L7" s="40"/>
      <c r="M7" s="164"/>
      <c r="N7" s="151"/>
      <c r="O7" s="40"/>
      <c r="P7" s="164"/>
      <c r="Q7" s="151"/>
    </row>
    <row r="8" spans="1:17" outlineLevel="1" x14ac:dyDescent="0.25">
      <c r="A8" s="153"/>
      <c r="B8" s="153"/>
      <c r="C8" s="156"/>
      <c r="D8" s="151"/>
      <c r="E8" s="38"/>
      <c r="G8" s="38"/>
      <c r="H8" s="21"/>
      <c r="I8" s="150"/>
      <c r="J8" s="151"/>
      <c r="K8" s="22"/>
      <c r="L8" s="21"/>
      <c r="M8" s="152"/>
      <c r="N8" s="151"/>
      <c r="O8" s="38"/>
      <c r="P8" s="150"/>
      <c r="Q8" s="151"/>
    </row>
    <row r="9" spans="1:17" ht="15.5" x14ac:dyDescent="0.25">
      <c r="A9" s="154"/>
      <c r="B9" s="154"/>
      <c r="C9" s="157"/>
      <c r="D9" s="151"/>
      <c r="E9" s="37"/>
      <c r="G9" s="37"/>
      <c r="H9" s="23"/>
      <c r="I9" s="158"/>
      <c r="J9" s="151"/>
      <c r="K9" s="37"/>
      <c r="L9" s="23"/>
      <c r="M9" s="158"/>
      <c r="N9" s="151"/>
      <c r="O9" s="37"/>
      <c r="P9" s="158"/>
      <c r="Q9" s="151"/>
    </row>
    <row r="10" spans="1:17" outlineLevel="1" x14ac:dyDescent="0.25">
      <c r="A10" s="153"/>
      <c r="B10" s="153"/>
      <c r="C10" s="156"/>
      <c r="D10" s="151"/>
      <c r="E10" s="38"/>
      <c r="G10" s="38"/>
      <c r="H10" s="21"/>
      <c r="I10" s="150"/>
      <c r="J10" s="151"/>
      <c r="K10" s="22"/>
      <c r="L10" s="21"/>
      <c r="M10" s="152"/>
      <c r="N10" s="151"/>
      <c r="O10" s="38"/>
      <c r="P10" s="150"/>
      <c r="Q10" s="151"/>
    </row>
    <row r="11" spans="1:17" outlineLevel="1" x14ac:dyDescent="0.25">
      <c r="A11" s="155"/>
      <c r="B11" s="155"/>
      <c r="C11" s="156"/>
      <c r="D11" s="151"/>
      <c r="E11" s="38"/>
      <c r="G11" s="38"/>
      <c r="H11" s="21"/>
      <c r="I11" s="150"/>
      <c r="J11" s="151"/>
      <c r="K11" s="22"/>
      <c r="L11" s="21"/>
      <c r="M11" s="152"/>
      <c r="N11" s="151"/>
      <c r="O11" s="38"/>
      <c r="P11" s="150"/>
      <c r="Q11" s="151"/>
    </row>
    <row r="12" spans="1:17" ht="15.5" x14ac:dyDescent="0.25">
      <c r="A12" s="154"/>
      <c r="B12" s="154"/>
      <c r="C12" s="157"/>
      <c r="D12" s="151"/>
      <c r="E12" s="37"/>
      <c r="G12" s="37"/>
      <c r="H12" s="23"/>
      <c r="I12" s="158"/>
      <c r="J12" s="151"/>
      <c r="K12" s="37"/>
      <c r="L12" s="23"/>
      <c r="M12" s="158"/>
      <c r="N12" s="151"/>
      <c r="O12" s="37"/>
      <c r="P12" s="158"/>
      <c r="Q12" s="151"/>
    </row>
    <row r="13" spans="1:17" outlineLevel="1" x14ac:dyDescent="0.25">
      <c r="A13" s="153"/>
      <c r="B13" s="153"/>
      <c r="C13" s="156"/>
      <c r="D13" s="151"/>
      <c r="E13" s="38"/>
      <c r="G13" s="38"/>
      <c r="H13" s="21"/>
      <c r="I13" s="150"/>
      <c r="J13" s="151"/>
      <c r="K13" s="22"/>
      <c r="L13" s="21"/>
      <c r="M13" s="152"/>
      <c r="N13" s="151"/>
      <c r="O13" s="38"/>
      <c r="P13" s="150"/>
      <c r="Q13" s="151"/>
    </row>
    <row r="14" spans="1:17" outlineLevel="1" x14ac:dyDescent="0.25">
      <c r="A14" s="155"/>
      <c r="B14" s="155"/>
      <c r="C14" s="156"/>
      <c r="D14" s="151"/>
      <c r="E14" s="38"/>
      <c r="G14" s="38"/>
      <c r="H14" s="21"/>
      <c r="I14" s="150"/>
      <c r="J14" s="151"/>
      <c r="K14" s="22"/>
      <c r="L14" s="21"/>
      <c r="M14" s="152"/>
      <c r="N14" s="151"/>
      <c r="O14" s="38"/>
      <c r="P14" s="150"/>
      <c r="Q14" s="151"/>
    </row>
    <row r="15" spans="1:17" outlineLevel="1" x14ac:dyDescent="0.25">
      <c r="A15" s="155"/>
      <c r="B15" s="155"/>
      <c r="C15" s="156"/>
      <c r="D15" s="151"/>
      <c r="E15" s="38"/>
      <c r="G15" s="38"/>
      <c r="H15" s="21"/>
      <c r="I15" s="150"/>
      <c r="J15" s="151"/>
      <c r="K15" s="22"/>
      <c r="L15" s="21"/>
      <c r="M15" s="152"/>
      <c r="N15" s="151"/>
      <c r="O15" s="38"/>
      <c r="P15" s="150"/>
      <c r="Q15" s="151"/>
    </row>
    <row r="16" spans="1:17" ht="15.5" x14ac:dyDescent="0.25">
      <c r="A16" s="154"/>
      <c r="B16" s="154"/>
      <c r="C16" s="157"/>
      <c r="D16" s="151"/>
      <c r="E16" s="37"/>
      <c r="G16" s="37"/>
      <c r="H16" s="23"/>
      <c r="I16" s="158"/>
      <c r="J16" s="151"/>
      <c r="K16" s="37"/>
      <c r="L16" s="23"/>
      <c r="M16" s="158"/>
      <c r="N16" s="151"/>
      <c r="O16" s="37"/>
      <c r="P16" s="158"/>
      <c r="Q16" s="151"/>
    </row>
    <row r="17" spans="1:17" outlineLevel="1" x14ac:dyDescent="0.25">
      <c r="A17" s="153"/>
      <c r="B17" s="153"/>
      <c r="C17" s="156"/>
      <c r="D17" s="151"/>
      <c r="E17" s="38"/>
      <c r="G17" s="38"/>
      <c r="H17" s="21"/>
      <c r="I17" s="150"/>
      <c r="J17" s="151"/>
      <c r="K17" s="22"/>
      <c r="L17" s="21"/>
      <c r="M17" s="152"/>
      <c r="N17" s="151"/>
      <c r="O17" s="38"/>
      <c r="P17" s="150"/>
      <c r="Q17" s="151"/>
    </row>
    <row r="18" spans="1:17" ht="15.5" x14ac:dyDescent="0.25">
      <c r="A18" s="154"/>
      <c r="B18" s="154"/>
      <c r="C18" s="157"/>
      <c r="D18" s="151"/>
      <c r="E18" s="37"/>
      <c r="G18" s="37"/>
      <c r="H18" s="23"/>
      <c r="I18" s="158"/>
      <c r="J18" s="151"/>
      <c r="K18" s="37"/>
      <c r="L18" s="23"/>
      <c r="M18" s="158"/>
      <c r="N18" s="151"/>
      <c r="O18" s="37"/>
      <c r="P18" s="158"/>
      <c r="Q18" s="151"/>
    </row>
    <row r="19" spans="1:17" outlineLevel="1" x14ac:dyDescent="0.25">
      <c r="A19" s="153"/>
      <c r="B19" s="153"/>
      <c r="C19" s="156"/>
      <c r="D19" s="151"/>
      <c r="E19" s="38"/>
      <c r="G19" s="38"/>
      <c r="H19" s="21"/>
      <c r="I19" s="150"/>
      <c r="J19" s="151"/>
      <c r="K19" s="22"/>
      <c r="L19" s="21"/>
      <c r="M19" s="152"/>
      <c r="N19" s="151"/>
      <c r="O19" s="38"/>
      <c r="P19" s="150"/>
      <c r="Q19" s="151"/>
    </row>
    <row r="20" spans="1:17" outlineLevel="1" x14ac:dyDescent="0.25">
      <c r="A20" s="155"/>
      <c r="B20" s="155"/>
      <c r="C20" s="156"/>
      <c r="D20" s="151"/>
      <c r="E20" s="38"/>
      <c r="G20" s="38"/>
      <c r="H20" s="21"/>
      <c r="I20" s="150"/>
      <c r="J20" s="151"/>
      <c r="K20" s="22"/>
      <c r="L20" s="21"/>
      <c r="M20" s="152"/>
      <c r="N20" s="151"/>
      <c r="O20" s="38"/>
      <c r="P20" s="150"/>
      <c r="Q20" s="151"/>
    </row>
    <row r="21" spans="1:17" ht="15.5" x14ac:dyDescent="0.25">
      <c r="A21" s="154"/>
      <c r="B21" s="154"/>
      <c r="C21" s="157"/>
      <c r="D21" s="151"/>
      <c r="E21" s="37"/>
      <c r="G21" s="37"/>
      <c r="H21" s="23"/>
      <c r="I21" s="158"/>
      <c r="J21" s="151"/>
      <c r="K21" s="37"/>
      <c r="L21" s="23"/>
      <c r="M21" s="158"/>
      <c r="N21" s="151"/>
      <c r="O21" s="37"/>
      <c r="P21" s="158"/>
      <c r="Q21" s="151"/>
    </row>
    <row r="22" spans="1:17" outlineLevel="1" x14ac:dyDescent="0.25">
      <c r="A22" s="153"/>
      <c r="B22" s="153"/>
      <c r="C22" s="156"/>
      <c r="D22" s="151"/>
      <c r="E22" s="38"/>
      <c r="G22" s="38"/>
      <c r="H22" s="21"/>
      <c r="I22" s="150"/>
      <c r="J22" s="151"/>
      <c r="K22" s="22"/>
      <c r="L22" s="21"/>
      <c r="M22" s="152"/>
      <c r="N22" s="151"/>
      <c r="O22" s="38"/>
      <c r="P22" s="150"/>
      <c r="Q22" s="151"/>
    </row>
    <row r="23" spans="1:17" ht="15.5" x14ac:dyDescent="0.25">
      <c r="A23" s="154"/>
      <c r="B23" s="154"/>
      <c r="C23" s="157"/>
      <c r="D23" s="151"/>
      <c r="E23" s="37"/>
      <c r="G23" s="37"/>
      <c r="H23" s="23"/>
      <c r="I23" s="158"/>
      <c r="J23" s="151"/>
      <c r="K23" s="37"/>
      <c r="L23" s="23"/>
      <c r="M23" s="158"/>
      <c r="N23" s="151"/>
      <c r="O23" s="37"/>
      <c r="P23" s="158"/>
      <c r="Q23" s="151"/>
    </row>
    <row r="24" spans="1:17" outlineLevel="1" x14ac:dyDescent="0.25">
      <c r="A24" s="153"/>
      <c r="B24" s="153"/>
      <c r="C24" s="156"/>
      <c r="D24" s="151"/>
      <c r="E24" s="38"/>
      <c r="G24" s="38"/>
      <c r="H24" s="21"/>
      <c r="I24" s="150"/>
      <c r="J24" s="151"/>
      <c r="K24" s="22"/>
      <c r="L24" s="21"/>
      <c r="M24" s="152"/>
      <c r="N24" s="151"/>
      <c r="O24" s="38"/>
      <c r="P24" s="150"/>
      <c r="Q24" s="151"/>
    </row>
    <row r="25" spans="1:17" outlineLevel="1" x14ac:dyDescent="0.25">
      <c r="A25" s="155"/>
      <c r="B25" s="155"/>
      <c r="C25" s="156"/>
      <c r="D25" s="151"/>
      <c r="E25" s="38"/>
      <c r="G25" s="38"/>
      <c r="H25" s="21"/>
      <c r="I25" s="150"/>
      <c r="J25" s="151"/>
      <c r="K25" s="22"/>
      <c r="L25" s="21"/>
      <c r="M25" s="152"/>
      <c r="N25" s="151"/>
      <c r="O25" s="38"/>
      <c r="P25" s="150"/>
      <c r="Q25" s="151"/>
    </row>
    <row r="26" spans="1:17" ht="15.5" x14ac:dyDescent="0.25">
      <c r="A26" s="154"/>
      <c r="B26" s="154"/>
      <c r="C26" s="157"/>
      <c r="D26" s="151"/>
      <c r="E26" s="37"/>
      <c r="G26" s="37"/>
      <c r="H26" s="23"/>
      <c r="I26" s="158"/>
      <c r="J26" s="151"/>
      <c r="K26" s="37"/>
      <c r="L26" s="23"/>
      <c r="M26" s="158"/>
      <c r="N26" s="151"/>
      <c r="O26" s="37"/>
      <c r="P26" s="158"/>
      <c r="Q26" s="151"/>
    </row>
    <row r="27" spans="1:17" outlineLevel="1" x14ac:dyDescent="0.25">
      <c r="A27" s="153"/>
      <c r="B27" s="153"/>
      <c r="C27" s="156"/>
      <c r="D27" s="151"/>
      <c r="E27" s="38"/>
      <c r="G27" s="38"/>
      <c r="H27" s="21"/>
      <c r="I27" s="150"/>
      <c r="J27" s="151"/>
      <c r="K27" s="22"/>
      <c r="L27" s="21"/>
      <c r="M27" s="152"/>
      <c r="N27" s="151"/>
      <c r="O27" s="38"/>
      <c r="P27" s="150"/>
      <c r="Q27" s="151"/>
    </row>
    <row r="28" spans="1:17" ht="15.5" x14ac:dyDescent="0.25">
      <c r="A28" s="154"/>
      <c r="B28" s="154"/>
      <c r="C28" s="157"/>
      <c r="D28" s="151"/>
      <c r="E28" s="37"/>
      <c r="G28" s="37"/>
      <c r="H28" s="23"/>
      <c r="I28" s="158"/>
      <c r="J28" s="151"/>
      <c r="K28" s="37"/>
      <c r="L28" s="23"/>
      <c r="M28" s="158"/>
      <c r="N28" s="151"/>
      <c r="O28" s="37"/>
      <c r="P28" s="158"/>
      <c r="Q28" s="151"/>
    </row>
    <row r="29" spans="1:17" outlineLevel="1" x14ac:dyDescent="0.25">
      <c r="A29" s="153"/>
      <c r="B29" s="153"/>
      <c r="C29" s="156"/>
      <c r="D29" s="151"/>
      <c r="E29" s="38"/>
      <c r="G29" s="38"/>
      <c r="H29" s="21"/>
      <c r="I29" s="150"/>
      <c r="J29" s="151"/>
      <c r="K29" s="22"/>
      <c r="L29" s="21"/>
      <c r="M29" s="152"/>
      <c r="N29" s="151"/>
      <c r="O29" s="38"/>
      <c r="P29" s="150"/>
      <c r="Q29" s="151"/>
    </row>
    <row r="30" spans="1:17" ht="15.5" x14ac:dyDescent="0.25">
      <c r="A30" s="154"/>
      <c r="B30" s="154"/>
      <c r="C30" s="157"/>
      <c r="D30" s="151"/>
      <c r="E30" s="37"/>
      <c r="G30" s="37"/>
      <c r="H30" s="23"/>
      <c r="I30" s="158"/>
      <c r="J30" s="151"/>
      <c r="K30" s="37"/>
      <c r="L30" s="23"/>
      <c r="M30" s="158"/>
      <c r="N30" s="151"/>
      <c r="O30" s="37"/>
      <c r="P30" s="158"/>
      <c r="Q30" s="151"/>
    </row>
    <row r="31" spans="1:17" outlineLevel="1" x14ac:dyDescent="0.25">
      <c r="A31" s="153"/>
      <c r="B31" s="153"/>
      <c r="C31" s="156"/>
      <c r="D31" s="151"/>
      <c r="E31" s="38"/>
      <c r="G31" s="38"/>
      <c r="H31" s="21"/>
      <c r="I31" s="150"/>
      <c r="J31" s="151"/>
      <c r="K31" s="22"/>
      <c r="L31" s="21"/>
      <c r="M31" s="152"/>
      <c r="N31" s="151"/>
      <c r="O31" s="38"/>
      <c r="P31" s="150"/>
      <c r="Q31" s="151"/>
    </row>
    <row r="32" spans="1:17" ht="15.5" x14ac:dyDescent="0.25">
      <c r="A32" s="154"/>
      <c r="B32" s="154"/>
      <c r="C32" s="157"/>
      <c r="D32" s="151"/>
      <c r="E32" s="37"/>
      <c r="G32" s="37"/>
      <c r="H32" s="23"/>
      <c r="I32" s="158"/>
      <c r="J32" s="151"/>
      <c r="K32" s="37"/>
      <c r="L32" s="23"/>
      <c r="M32" s="158"/>
      <c r="N32" s="151"/>
      <c r="O32" s="37"/>
      <c r="P32" s="158"/>
      <c r="Q32" s="151"/>
    </row>
    <row r="33" spans="1:17" outlineLevel="1" x14ac:dyDescent="0.25">
      <c r="A33" s="153"/>
      <c r="B33" s="153"/>
      <c r="C33" s="156"/>
      <c r="D33" s="151"/>
      <c r="E33" s="38"/>
      <c r="G33" s="38"/>
      <c r="H33" s="21"/>
      <c r="I33" s="150"/>
      <c r="J33" s="151"/>
      <c r="K33" s="22"/>
      <c r="L33" s="21"/>
      <c r="M33" s="152"/>
      <c r="N33" s="151"/>
      <c r="O33" s="38"/>
      <c r="P33" s="150"/>
      <c r="Q33" s="151"/>
    </row>
    <row r="34" spans="1:17" ht="15.5" x14ac:dyDescent="0.25">
      <c r="A34" s="154"/>
      <c r="B34" s="154"/>
      <c r="C34" s="157"/>
      <c r="D34" s="151"/>
      <c r="E34" s="37"/>
      <c r="G34" s="37"/>
      <c r="H34" s="23"/>
      <c r="I34" s="158"/>
      <c r="J34" s="151"/>
      <c r="K34" s="37"/>
      <c r="L34" s="23"/>
      <c r="M34" s="158"/>
      <c r="N34" s="151"/>
      <c r="O34" s="37"/>
      <c r="P34" s="158"/>
      <c r="Q34" s="151"/>
    </row>
    <row r="35" spans="1:17" outlineLevel="1" x14ac:dyDescent="0.25">
      <c r="A35" s="153"/>
      <c r="B35" s="153"/>
      <c r="C35" s="156"/>
      <c r="D35" s="151"/>
      <c r="E35" s="38"/>
      <c r="G35" s="38"/>
      <c r="H35" s="21"/>
      <c r="I35" s="150"/>
      <c r="J35" s="151"/>
      <c r="K35" s="22"/>
      <c r="L35" s="21"/>
      <c r="M35" s="152"/>
      <c r="N35" s="151"/>
      <c r="O35" s="38"/>
      <c r="P35" s="150"/>
      <c r="Q35" s="151"/>
    </row>
    <row r="36" spans="1:17" ht="15.5" x14ac:dyDescent="0.25">
      <c r="A36" s="154"/>
      <c r="B36" s="154"/>
      <c r="C36" s="157"/>
      <c r="D36" s="151"/>
      <c r="E36" s="37"/>
      <c r="G36" s="37"/>
      <c r="H36" s="23"/>
      <c r="I36" s="158"/>
      <c r="J36" s="151"/>
      <c r="K36" s="37"/>
      <c r="L36" s="23"/>
      <c r="M36" s="158"/>
      <c r="N36" s="151"/>
      <c r="O36" s="37"/>
      <c r="P36" s="158"/>
      <c r="Q36" s="151"/>
    </row>
    <row r="37" spans="1:17" outlineLevel="1" x14ac:dyDescent="0.25">
      <c r="A37" s="153"/>
      <c r="B37" s="153"/>
      <c r="C37" s="156"/>
      <c r="D37" s="151"/>
      <c r="E37" s="38"/>
      <c r="G37" s="38"/>
      <c r="H37" s="21"/>
      <c r="I37" s="150"/>
      <c r="J37" s="151"/>
      <c r="K37" s="22"/>
      <c r="L37" s="21"/>
      <c r="M37" s="152"/>
      <c r="N37" s="151"/>
      <c r="O37" s="38"/>
      <c r="P37" s="150"/>
      <c r="Q37" s="151"/>
    </row>
    <row r="38" spans="1:17" ht="15.5" x14ac:dyDescent="0.25">
      <c r="A38" s="154"/>
      <c r="B38" s="154"/>
      <c r="C38" s="157"/>
      <c r="D38" s="151"/>
      <c r="E38" s="37"/>
      <c r="G38" s="37"/>
      <c r="H38" s="23"/>
      <c r="I38" s="158"/>
      <c r="J38" s="151"/>
      <c r="K38" s="37"/>
      <c r="L38" s="23"/>
      <c r="M38" s="158"/>
      <c r="N38" s="151"/>
      <c r="O38" s="37"/>
      <c r="P38" s="158"/>
      <c r="Q38" s="151"/>
    </row>
    <row r="39" spans="1:17" outlineLevel="1" x14ac:dyDescent="0.25">
      <c r="A39" s="153"/>
      <c r="B39" s="153"/>
      <c r="C39" s="156"/>
      <c r="D39" s="151"/>
      <c r="E39" s="38"/>
      <c r="G39" s="38"/>
      <c r="H39" s="21"/>
      <c r="I39" s="150"/>
      <c r="J39" s="151"/>
      <c r="K39" s="22"/>
      <c r="L39" s="21"/>
      <c r="M39" s="152"/>
      <c r="N39" s="151"/>
      <c r="O39" s="38"/>
      <c r="P39" s="150"/>
      <c r="Q39" s="151"/>
    </row>
    <row r="40" spans="1:17" ht="15.5" x14ac:dyDescent="0.25">
      <c r="A40" s="154"/>
      <c r="B40" s="154"/>
      <c r="C40" s="157"/>
      <c r="D40" s="151"/>
      <c r="E40" s="37"/>
      <c r="G40" s="37"/>
      <c r="H40" s="23"/>
      <c r="I40" s="158"/>
      <c r="J40" s="151"/>
      <c r="K40" s="37"/>
      <c r="L40" s="23"/>
      <c r="M40" s="158"/>
      <c r="N40" s="151"/>
      <c r="O40" s="37"/>
      <c r="P40" s="158"/>
      <c r="Q40" s="151"/>
    </row>
    <row r="41" spans="1:17" outlineLevel="1" x14ac:dyDescent="0.25">
      <c r="A41" s="153"/>
      <c r="B41" s="153"/>
      <c r="C41" s="156"/>
      <c r="D41" s="151"/>
      <c r="E41" s="38"/>
      <c r="G41" s="38"/>
      <c r="H41" s="21"/>
      <c r="I41" s="150"/>
      <c r="J41" s="151"/>
      <c r="K41" s="22"/>
      <c r="L41" s="21"/>
      <c r="M41" s="152"/>
      <c r="N41" s="151"/>
      <c r="O41" s="38"/>
      <c r="P41" s="150"/>
      <c r="Q41" s="151"/>
    </row>
    <row r="42" spans="1:17" ht="15.5" x14ac:dyDescent="0.25">
      <c r="A42" s="154"/>
      <c r="B42" s="154"/>
      <c r="C42" s="157"/>
      <c r="D42" s="151"/>
      <c r="E42" s="37"/>
      <c r="G42" s="37"/>
      <c r="H42" s="23"/>
      <c r="I42" s="158"/>
      <c r="J42" s="151"/>
      <c r="K42" s="37"/>
      <c r="L42" s="23"/>
      <c r="M42" s="158"/>
      <c r="N42" s="151"/>
      <c r="O42" s="37"/>
      <c r="P42" s="158"/>
      <c r="Q42" s="151"/>
    </row>
    <row r="43" spans="1:17" outlineLevel="1" x14ac:dyDescent="0.25">
      <c r="A43" s="153"/>
      <c r="B43" s="153"/>
      <c r="C43" s="156"/>
      <c r="D43" s="151"/>
      <c r="E43" s="38"/>
      <c r="G43" s="38"/>
      <c r="H43" s="21"/>
      <c r="I43" s="150"/>
      <c r="J43" s="151"/>
      <c r="K43" s="22"/>
      <c r="L43" s="21"/>
      <c r="M43" s="152"/>
      <c r="N43" s="151"/>
      <c r="O43" s="38"/>
      <c r="P43" s="150"/>
      <c r="Q43" s="151"/>
    </row>
    <row r="44" spans="1:17" ht="15.5" x14ac:dyDescent="0.25">
      <c r="A44" s="154"/>
      <c r="B44" s="154"/>
      <c r="C44" s="157"/>
      <c r="D44" s="151"/>
      <c r="E44" s="37"/>
      <c r="G44" s="37"/>
      <c r="H44" s="23"/>
      <c r="I44" s="158"/>
      <c r="J44" s="151"/>
      <c r="K44" s="37"/>
      <c r="L44" s="23"/>
      <c r="M44" s="158"/>
      <c r="N44" s="151"/>
      <c r="O44" s="37"/>
      <c r="P44" s="158"/>
      <c r="Q44" s="151"/>
    </row>
    <row r="45" spans="1:17" outlineLevel="1" x14ac:dyDescent="0.25">
      <c r="A45" s="153"/>
      <c r="B45" s="153"/>
      <c r="C45" s="156"/>
      <c r="D45" s="151"/>
      <c r="E45" s="38"/>
      <c r="G45" s="38"/>
      <c r="H45" s="21"/>
      <c r="I45" s="150"/>
      <c r="J45" s="151"/>
      <c r="K45" s="22"/>
      <c r="L45" s="21"/>
      <c r="M45" s="152"/>
      <c r="N45" s="151"/>
      <c r="O45" s="38"/>
      <c r="P45" s="150"/>
      <c r="Q45" s="151"/>
    </row>
    <row r="46" spans="1:17" ht="15.5" x14ac:dyDescent="0.25">
      <c r="A46" s="154"/>
      <c r="B46" s="154"/>
      <c r="C46" s="157"/>
      <c r="D46" s="151"/>
      <c r="E46" s="37"/>
      <c r="G46" s="37"/>
      <c r="H46" s="23"/>
      <c r="I46" s="158"/>
      <c r="J46" s="151"/>
      <c r="K46" s="37"/>
      <c r="L46" s="23"/>
      <c r="M46" s="158"/>
      <c r="N46" s="151"/>
      <c r="O46" s="37"/>
      <c r="P46" s="158"/>
      <c r="Q46" s="151"/>
    </row>
    <row r="47" spans="1:17" outlineLevel="1" x14ac:dyDescent="0.25">
      <c r="A47" s="153"/>
      <c r="B47" s="153"/>
      <c r="C47" s="156"/>
      <c r="D47" s="151"/>
      <c r="E47" s="38"/>
      <c r="G47" s="38"/>
      <c r="H47" s="21"/>
      <c r="I47" s="150"/>
      <c r="J47" s="151"/>
      <c r="K47" s="22"/>
      <c r="L47" s="21"/>
      <c r="M47" s="152"/>
      <c r="N47" s="151"/>
      <c r="O47" s="38"/>
      <c r="P47" s="150"/>
      <c r="Q47" s="151"/>
    </row>
    <row r="48" spans="1:17" ht="15.5" x14ac:dyDescent="0.25">
      <c r="A48" s="154"/>
      <c r="B48" s="154"/>
      <c r="C48" s="157"/>
      <c r="D48" s="151"/>
      <c r="E48" s="37"/>
      <c r="G48" s="37"/>
      <c r="H48" s="23"/>
      <c r="I48" s="158"/>
      <c r="J48" s="151"/>
      <c r="K48" s="37"/>
      <c r="L48" s="23"/>
      <c r="M48" s="158"/>
      <c r="N48" s="151"/>
      <c r="O48" s="37"/>
      <c r="P48" s="158"/>
      <c r="Q48" s="151"/>
    </row>
    <row r="49" spans="1:17" outlineLevel="1" x14ac:dyDescent="0.25">
      <c r="A49" s="153"/>
      <c r="B49" s="153"/>
      <c r="C49" s="156"/>
      <c r="D49" s="151"/>
      <c r="E49" s="38"/>
      <c r="G49" s="38"/>
      <c r="H49" s="21"/>
      <c r="I49" s="150"/>
      <c r="J49" s="151"/>
      <c r="K49" s="22"/>
      <c r="L49" s="21"/>
      <c r="M49" s="152"/>
      <c r="N49" s="151"/>
      <c r="O49" s="38"/>
      <c r="P49" s="150"/>
      <c r="Q49" s="151"/>
    </row>
    <row r="50" spans="1:17" ht="15.5" x14ac:dyDescent="0.25">
      <c r="A50" s="154"/>
      <c r="B50" s="154"/>
      <c r="C50" s="157"/>
      <c r="D50" s="151"/>
      <c r="E50" s="37"/>
      <c r="G50" s="37"/>
      <c r="H50" s="23"/>
      <c r="I50" s="158"/>
      <c r="J50" s="151"/>
      <c r="K50" s="37"/>
      <c r="L50" s="23"/>
      <c r="M50" s="158"/>
      <c r="N50" s="151"/>
      <c r="O50" s="37"/>
      <c r="P50" s="158"/>
      <c r="Q50" s="151"/>
    </row>
    <row r="51" spans="1:17" outlineLevel="1" x14ac:dyDescent="0.25">
      <c r="A51" s="153"/>
      <c r="B51" s="153"/>
      <c r="C51" s="156"/>
      <c r="D51" s="151"/>
      <c r="E51" s="38"/>
      <c r="G51" s="38"/>
      <c r="H51" s="21"/>
      <c r="I51" s="150"/>
      <c r="J51" s="151"/>
      <c r="K51" s="22"/>
      <c r="L51" s="21"/>
      <c r="M51" s="152"/>
      <c r="N51" s="151"/>
      <c r="O51" s="38"/>
      <c r="P51" s="150"/>
      <c r="Q51" s="151"/>
    </row>
    <row r="52" spans="1:17" ht="15.5" x14ac:dyDescent="0.25">
      <c r="A52" s="154"/>
      <c r="B52" s="154"/>
      <c r="C52" s="157"/>
      <c r="D52" s="151"/>
      <c r="E52" s="37"/>
      <c r="G52" s="37"/>
      <c r="H52" s="23"/>
      <c r="I52" s="158"/>
      <c r="J52" s="151"/>
      <c r="K52" s="37"/>
      <c r="L52" s="23"/>
      <c r="M52" s="158"/>
      <c r="N52" s="151"/>
      <c r="O52" s="37"/>
      <c r="P52" s="158"/>
      <c r="Q52" s="151"/>
    </row>
    <row r="53" spans="1:17" outlineLevel="1" x14ac:dyDescent="0.25">
      <c r="A53" s="153"/>
      <c r="B53" s="153"/>
      <c r="C53" s="156"/>
      <c r="D53" s="151"/>
      <c r="E53" s="38"/>
      <c r="G53" s="38"/>
      <c r="H53" s="21"/>
      <c r="I53" s="150"/>
      <c r="J53" s="151"/>
      <c r="K53" s="22"/>
      <c r="L53" s="21"/>
      <c r="M53" s="152"/>
      <c r="N53" s="151"/>
      <c r="O53" s="38"/>
      <c r="P53" s="150"/>
      <c r="Q53" s="151"/>
    </row>
    <row r="54" spans="1:17" ht="15.5" x14ac:dyDescent="0.25">
      <c r="A54" s="154"/>
      <c r="B54" s="154"/>
      <c r="C54" s="157"/>
      <c r="D54" s="151"/>
      <c r="E54" s="37"/>
      <c r="G54" s="37"/>
      <c r="H54" s="23"/>
      <c r="I54" s="158"/>
      <c r="J54" s="151"/>
      <c r="K54" s="37"/>
      <c r="L54" s="23"/>
      <c r="M54" s="158"/>
      <c r="N54" s="151"/>
      <c r="O54" s="37"/>
      <c r="P54" s="158"/>
      <c r="Q54" s="151"/>
    </row>
    <row r="55" spans="1:17" outlineLevel="1" x14ac:dyDescent="0.25">
      <c r="A55" s="153"/>
      <c r="B55" s="153"/>
      <c r="C55" s="156"/>
      <c r="D55" s="151"/>
      <c r="E55" s="38"/>
      <c r="G55" s="38"/>
      <c r="H55" s="21"/>
      <c r="I55" s="150"/>
      <c r="J55" s="151"/>
      <c r="K55" s="22"/>
      <c r="L55" s="21"/>
      <c r="M55" s="152"/>
      <c r="N55" s="151"/>
      <c r="O55" s="38"/>
      <c r="P55" s="150"/>
      <c r="Q55" s="151"/>
    </row>
    <row r="56" spans="1:17" ht="15.5" x14ac:dyDescent="0.25">
      <c r="A56" s="154"/>
      <c r="B56" s="154"/>
      <c r="C56" s="157"/>
      <c r="D56" s="151"/>
      <c r="E56" s="37"/>
      <c r="G56" s="37"/>
      <c r="H56" s="23"/>
      <c r="I56" s="158"/>
      <c r="J56" s="151"/>
      <c r="K56" s="37"/>
      <c r="L56" s="23"/>
      <c r="M56" s="158"/>
      <c r="N56" s="151"/>
      <c r="O56" s="37"/>
      <c r="P56" s="158"/>
      <c r="Q56" s="151"/>
    </row>
    <row r="57" spans="1:17" outlineLevel="1" x14ac:dyDescent="0.25">
      <c r="A57" s="153"/>
      <c r="B57" s="153"/>
      <c r="C57" s="156"/>
      <c r="D57" s="151"/>
      <c r="E57" s="38"/>
      <c r="G57" s="38"/>
      <c r="H57" s="21"/>
      <c r="I57" s="150"/>
      <c r="J57" s="151"/>
      <c r="K57" s="22"/>
      <c r="L57" s="21"/>
      <c r="M57" s="152"/>
      <c r="N57" s="151"/>
      <c r="O57" s="38"/>
      <c r="P57" s="150"/>
      <c r="Q57" s="151"/>
    </row>
    <row r="58" spans="1:17" ht="15.5" x14ac:dyDescent="0.25">
      <c r="A58" s="154"/>
      <c r="B58" s="154"/>
      <c r="C58" s="157"/>
      <c r="D58" s="151"/>
      <c r="E58" s="37"/>
      <c r="G58" s="37"/>
      <c r="H58" s="23"/>
      <c r="I58" s="158"/>
      <c r="J58" s="151"/>
      <c r="K58" s="37"/>
      <c r="L58" s="23"/>
      <c r="M58" s="158"/>
      <c r="N58" s="151"/>
      <c r="O58" s="37"/>
      <c r="P58" s="158"/>
      <c r="Q58" s="151"/>
    </row>
    <row r="59" spans="1:17" outlineLevel="1" x14ac:dyDescent="0.25">
      <c r="A59" s="153"/>
      <c r="B59" s="153"/>
      <c r="C59" s="156"/>
      <c r="D59" s="151"/>
      <c r="E59" s="38"/>
      <c r="G59" s="38"/>
      <c r="H59" s="21"/>
      <c r="I59" s="150"/>
      <c r="J59" s="151"/>
      <c r="K59" s="22"/>
      <c r="L59" s="21"/>
      <c r="M59" s="152"/>
      <c r="N59" s="151"/>
      <c r="O59" s="38"/>
      <c r="P59" s="150"/>
      <c r="Q59" s="151"/>
    </row>
    <row r="60" spans="1:17" ht="15.5" x14ac:dyDescent="0.25">
      <c r="A60" s="154"/>
      <c r="B60" s="154"/>
      <c r="C60" s="157"/>
      <c r="D60" s="151"/>
      <c r="E60" s="37"/>
      <c r="G60" s="37"/>
      <c r="H60" s="23"/>
      <c r="I60" s="158"/>
      <c r="J60" s="151"/>
      <c r="K60" s="37"/>
      <c r="L60" s="23"/>
      <c r="M60" s="158"/>
      <c r="N60" s="151"/>
      <c r="O60" s="37"/>
      <c r="P60" s="158"/>
      <c r="Q60" s="151"/>
    </row>
    <row r="61" spans="1:17" outlineLevel="1" x14ac:dyDescent="0.25">
      <c r="A61" s="153"/>
      <c r="B61" s="153"/>
      <c r="C61" s="156"/>
      <c r="D61" s="151"/>
      <c r="E61" s="38"/>
      <c r="G61" s="38"/>
      <c r="H61" s="21"/>
      <c r="I61" s="150"/>
      <c r="J61" s="151"/>
      <c r="K61" s="22"/>
      <c r="L61" s="21"/>
      <c r="M61" s="152"/>
      <c r="N61" s="151"/>
      <c r="O61" s="38"/>
      <c r="P61" s="150"/>
      <c r="Q61" s="151"/>
    </row>
    <row r="62" spans="1:17" ht="15.5" x14ac:dyDescent="0.25">
      <c r="A62" s="154"/>
      <c r="B62" s="154"/>
      <c r="C62" s="157"/>
      <c r="D62" s="151"/>
      <c r="E62" s="37"/>
      <c r="G62" s="37"/>
      <c r="H62" s="23"/>
      <c r="I62" s="158"/>
      <c r="J62" s="151"/>
      <c r="K62" s="37"/>
      <c r="L62" s="23"/>
      <c r="M62" s="158"/>
      <c r="N62" s="151"/>
      <c r="O62" s="37"/>
      <c r="P62" s="158"/>
      <c r="Q62" s="151"/>
    </row>
    <row r="63" spans="1:17" outlineLevel="1" x14ac:dyDescent="0.25">
      <c r="A63" s="153"/>
      <c r="B63" s="153"/>
      <c r="C63" s="156"/>
      <c r="D63" s="151"/>
      <c r="E63" s="38"/>
      <c r="G63" s="38"/>
      <c r="H63" s="21"/>
      <c r="I63" s="150"/>
      <c r="J63" s="151"/>
      <c r="K63" s="22"/>
      <c r="L63" s="21"/>
      <c r="M63" s="152"/>
      <c r="N63" s="151"/>
      <c r="O63" s="38"/>
      <c r="P63" s="150"/>
      <c r="Q63" s="151"/>
    </row>
    <row r="64" spans="1:17" ht="15.5" x14ac:dyDescent="0.25">
      <c r="A64" s="154"/>
      <c r="B64" s="154"/>
      <c r="C64" s="157"/>
      <c r="D64" s="151"/>
      <c r="E64" s="37"/>
      <c r="G64" s="37"/>
      <c r="H64" s="23"/>
      <c r="I64" s="158"/>
      <c r="J64" s="151"/>
      <c r="K64" s="37"/>
      <c r="L64" s="23"/>
      <c r="M64" s="158"/>
      <c r="N64" s="151"/>
      <c r="O64" s="37"/>
      <c r="P64" s="158"/>
      <c r="Q64" s="151"/>
    </row>
    <row r="65" spans="1:17" outlineLevel="1" x14ac:dyDescent="0.25">
      <c r="A65" s="153"/>
      <c r="B65" s="153"/>
      <c r="C65" s="156"/>
      <c r="D65" s="151"/>
      <c r="E65" s="38"/>
      <c r="G65" s="38"/>
      <c r="H65" s="21"/>
      <c r="I65" s="150"/>
      <c r="J65" s="151"/>
      <c r="K65" s="22"/>
      <c r="L65" s="21"/>
      <c r="M65" s="152"/>
      <c r="N65" s="151"/>
      <c r="O65" s="38"/>
      <c r="P65" s="150"/>
      <c r="Q65" s="151"/>
    </row>
    <row r="66" spans="1:17" ht="15.5" x14ac:dyDescent="0.25">
      <c r="A66" s="154"/>
      <c r="B66" s="154"/>
      <c r="C66" s="157"/>
      <c r="D66" s="151"/>
      <c r="E66" s="37"/>
      <c r="G66" s="37"/>
      <c r="H66" s="23"/>
      <c r="I66" s="158"/>
      <c r="J66" s="151"/>
      <c r="K66" s="37"/>
      <c r="L66" s="23"/>
      <c r="M66" s="158"/>
      <c r="N66" s="151"/>
      <c r="O66" s="37"/>
      <c r="P66" s="158"/>
      <c r="Q66" s="151"/>
    </row>
    <row r="67" spans="1:17" outlineLevel="1" x14ac:dyDescent="0.25">
      <c r="A67" s="153"/>
      <c r="B67" s="153"/>
      <c r="C67" s="156"/>
      <c r="D67" s="151"/>
      <c r="E67" s="38"/>
      <c r="G67" s="38"/>
      <c r="H67" s="21"/>
      <c r="I67" s="150"/>
      <c r="J67" s="151"/>
      <c r="K67" s="22"/>
      <c r="L67" s="21"/>
      <c r="M67" s="152"/>
      <c r="N67" s="151"/>
      <c r="O67" s="38"/>
      <c r="P67" s="150"/>
      <c r="Q67" s="151"/>
    </row>
    <row r="68" spans="1:17" ht="15.5" x14ac:dyDescent="0.25">
      <c r="A68" s="154"/>
      <c r="B68" s="154"/>
      <c r="C68" s="157"/>
      <c r="D68" s="151"/>
      <c r="E68" s="37"/>
      <c r="G68" s="37"/>
      <c r="H68" s="23"/>
      <c r="I68" s="158"/>
      <c r="J68" s="151"/>
      <c r="K68" s="37"/>
      <c r="L68" s="23"/>
      <c r="M68" s="158"/>
      <c r="N68" s="151"/>
      <c r="O68" s="37"/>
      <c r="P68" s="158"/>
      <c r="Q68" s="151"/>
    </row>
    <row r="69" spans="1:17" outlineLevel="1" x14ac:dyDescent="0.25">
      <c r="A69" s="153"/>
      <c r="B69" s="153"/>
      <c r="C69" s="156"/>
      <c r="D69" s="151"/>
      <c r="E69" s="38"/>
      <c r="G69" s="38"/>
      <c r="H69" s="21"/>
      <c r="I69" s="150"/>
      <c r="J69" s="151"/>
      <c r="K69" s="22"/>
      <c r="L69" s="21"/>
      <c r="M69" s="152"/>
      <c r="N69" s="151"/>
      <c r="O69" s="38"/>
      <c r="P69" s="150"/>
      <c r="Q69" s="151"/>
    </row>
    <row r="70" spans="1:17" ht="15.5" x14ac:dyDescent="0.25">
      <c r="A70" s="154"/>
      <c r="B70" s="154"/>
      <c r="C70" s="157"/>
      <c r="D70" s="151"/>
      <c r="E70" s="37"/>
      <c r="G70" s="37"/>
      <c r="H70" s="23"/>
      <c r="I70" s="158"/>
      <c r="J70" s="151"/>
      <c r="K70" s="37"/>
      <c r="L70" s="23"/>
      <c r="M70" s="158"/>
      <c r="N70" s="151"/>
      <c r="O70" s="37"/>
      <c r="P70" s="158"/>
      <c r="Q70" s="151"/>
    </row>
    <row r="71" spans="1:17" outlineLevel="1" x14ac:dyDescent="0.25">
      <c r="A71" s="153"/>
      <c r="B71" s="153"/>
      <c r="C71" s="156"/>
      <c r="D71" s="151"/>
      <c r="E71" s="38"/>
      <c r="G71" s="38"/>
      <c r="H71" s="21"/>
      <c r="I71" s="150"/>
      <c r="J71" s="151"/>
      <c r="K71" s="22"/>
      <c r="L71" s="21"/>
      <c r="M71" s="152"/>
      <c r="N71" s="151"/>
      <c r="O71" s="38"/>
      <c r="P71" s="150"/>
      <c r="Q71" s="151"/>
    </row>
    <row r="72" spans="1:17" ht="15.5" x14ac:dyDescent="0.25">
      <c r="A72" s="154"/>
      <c r="B72" s="154"/>
      <c r="C72" s="157"/>
      <c r="D72" s="151"/>
      <c r="E72" s="37"/>
      <c r="G72" s="37"/>
      <c r="H72" s="23"/>
      <c r="I72" s="158"/>
      <c r="J72" s="151"/>
      <c r="K72" s="37"/>
      <c r="L72" s="23"/>
      <c r="M72" s="158"/>
      <c r="N72" s="151"/>
      <c r="O72" s="37"/>
      <c r="P72" s="158"/>
      <c r="Q72" s="151"/>
    </row>
    <row r="73" spans="1:17" outlineLevel="1" x14ac:dyDescent="0.25">
      <c r="A73" s="153"/>
      <c r="B73" s="153"/>
      <c r="C73" s="156"/>
      <c r="D73" s="151"/>
      <c r="E73" s="38"/>
      <c r="G73" s="38"/>
      <c r="H73" s="21"/>
      <c r="I73" s="150"/>
      <c r="J73" s="151"/>
      <c r="K73" s="22"/>
      <c r="L73" s="21"/>
      <c r="M73" s="152"/>
      <c r="N73" s="151"/>
      <c r="O73" s="38"/>
      <c r="P73" s="150"/>
      <c r="Q73" s="151"/>
    </row>
    <row r="74" spans="1:17" ht="15.5" x14ac:dyDescent="0.25">
      <c r="A74" s="154"/>
      <c r="B74" s="154"/>
      <c r="C74" s="157"/>
      <c r="D74" s="151"/>
      <c r="E74" s="37"/>
      <c r="G74" s="37"/>
      <c r="H74" s="23"/>
      <c r="I74" s="158"/>
      <c r="J74" s="151"/>
      <c r="K74" s="37"/>
      <c r="L74" s="23"/>
      <c r="M74" s="158"/>
      <c r="N74" s="151"/>
      <c r="O74" s="37"/>
      <c r="P74" s="158"/>
      <c r="Q74" s="151"/>
    </row>
    <row r="75" spans="1:17" outlineLevel="1" x14ac:dyDescent="0.25">
      <c r="A75" s="153"/>
      <c r="B75" s="153"/>
      <c r="C75" s="156"/>
      <c r="D75" s="151"/>
      <c r="E75" s="38"/>
      <c r="G75" s="38"/>
      <c r="H75" s="21"/>
      <c r="I75" s="150"/>
      <c r="J75" s="151"/>
      <c r="K75" s="22"/>
      <c r="L75" s="21"/>
      <c r="M75" s="152"/>
      <c r="N75" s="151"/>
      <c r="O75" s="38"/>
      <c r="P75" s="150"/>
      <c r="Q75" s="151"/>
    </row>
    <row r="76" spans="1:17" ht="15.5" x14ac:dyDescent="0.25">
      <c r="A76" s="154"/>
      <c r="B76" s="154"/>
      <c r="C76" s="157"/>
      <c r="D76" s="151"/>
      <c r="E76" s="37"/>
      <c r="G76" s="37"/>
      <c r="H76" s="23"/>
      <c r="I76" s="158"/>
      <c r="J76" s="151"/>
      <c r="K76" s="37"/>
      <c r="L76" s="23"/>
      <c r="M76" s="158"/>
      <c r="N76" s="151"/>
      <c r="O76" s="37"/>
      <c r="P76" s="158"/>
      <c r="Q76" s="151"/>
    </row>
    <row r="77" spans="1:17" outlineLevel="1" x14ac:dyDescent="0.25">
      <c r="A77" s="153"/>
      <c r="B77" s="153"/>
      <c r="C77" s="156"/>
      <c r="D77" s="151"/>
      <c r="E77" s="38"/>
      <c r="G77" s="38"/>
      <c r="H77" s="21"/>
      <c r="I77" s="150"/>
      <c r="J77" s="151"/>
      <c r="K77" s="22"/>
      <c r="L77" s="21"/>
      <c r="M77" s="152"/>
      <c r="N77" s="151"/>
      <c r="O77" s="38"/>
      <c r="P77" s="150"/>
      <c r="Q77" s="151"/>
    </row>
    <row r="78" spans="1:17" ht="15.5" x14ac:dyDescent="0.25">
      <c r="A78" s="154"/>
      <c r="B78" s="154"/>
      <c r="C78" s="157"/>
      <c r="D78" s="151"/>
      <c r="E78" s="37"/>
      <c r="G78" s="37"/>
      <c r="H78" s="23"/>
      <c r="I78" s="158"/>
      <c r="J78" s="151"/>
      <c r="K78" s="37"/>
      <c r="L78" s="23"/>
      <c r="M78" s="158"/>
      <c r="N78" s="151"/>
      <c r="O78" s="37"/>
      <c r="P78" s="158"/>
      <c r="Q78" s="151"/>
    </row>
    <row r="79" spans="1:17" outlineLevel="1" x14ac:dyDescent="0.25">
      <c r="A79" s="153"/>
      <c r="B79" s="153"/>
      <c r="C79" s="156"/>
      <c r="D79" s="151"/>
      <c r="E79" s="38"/>
      <c r="G79" s="38"/>
      <c r="H79" s="21"/>
      <c r="I79" s="150"/>
      <c r="J79" s="151"/>
      <c r="K79" s="22"/>
      <c r="L79" s="21"/>
      <c r="M79" s="152"/>
      <c r="N79" s="151"/>
      <c r="O79" s="38"/>
      <c r="P79" s="150"/>
      <c r="Q79" s="151"/>
    </row>
    <row r="80" spans="1:17" ht="15.5" x14ac:dyDescent="0.25">
      <c r="A80" s="154"/>
      <c r="B80" s="154"/>
      <c r="C80" s="157"/>
      <c r="D80" s="151"/>
      <c r="E80" s="37"/>
      <c r="G80" s="37"/>
      <c r="H80" s="23"/>
      <c r="I80" s="158"/>
      <c r="J80" s="151"/>
      <c r="K80" s="37"/>
      <c r="L80" s="23"/>
      <c r="M80" s="158"/>
      <c r="N80" s="151"/>
      <c r="O80" s="37"/>
      <c r="P80" s="158"/>
      <c r="Q80" s="151"/>
    </row>
    <row r="81" spans="1:17" outlineLevel="1" x14ac:dyDescent="0.25">
      <c r="A81" s="153"/>
      <c r="B81" s="153"/>
      <c r="C81" s="156"/>
      <c r="D81" s="151"/>
      <c r="E81" s="38"/>
      <c r="G81" s="38"/>
      <c r="H81" s="21"/>
      <c r="I81" s="150"/>
      <c r="J81" s="151"/>
      <c r="K81" s="22"/>
      <c r="L81" s="21"/>
      <c r="M81" s="152"/>
      <c r="N81" s="151"/>
      <c r="O81" s="38"/>
      <c r="P81" s="150"/>
      <c r="Q81" s="151"/>
    </row>
    <row r="82" spans="1:17" ht="15.5" x14ac:dyDescent="0.25">
      <c r="A82" s="154"/>
      <c r="B82" s="154"/>
      <c r="C82" s="157"/>
      <c r="D82" s="151"/>
      <c r="E82" s="37"/>
      <c r="G82" s="37"/>
      <c r="H82" s="23"/>
      <c r="I82" s="158"/>
      <c r="J82" s="151"/>
      <c r="K82" s="37"/>
      <c r="L82" s="23"/>
      <c r="M82" s="158"/>
      <c r="N82" s="151"/>
      <c r="O82" s="37"/>
      <c r="P82" s="158"/>
      <c r="Q82" s="151"/>
    </row>
    <row r="83" spans="1:17" outlineLevel="1" x14ac:dyDescent="0.25">
      <c r="A83" s="153"/>
      <c r="B83" s="153"/>
      <c r="C83" s="156"/>
      <c r="D83" s="151"/>
      <c r="E83" s="38"/>
      <c r="G83" s="38"/>
      <c r="H83" s="21"/>
      <c r="I83" s="150"/>
      <c r="J83" s="151"/>
      <c r="K83" s="22"/>
      <c r="L83" s="21"/>
      <c r="M83" s="152"/>
      <c r="N83" s="151"/>
      <c r="O83" s="38"/>
      <c r="P83" s="150"/>
      <c r="Q83" s="151"/>
    </row>
    <row r="84" spans="1:17" ht="15.5" x14ac:dyDescent="0.25">
      <c r="A84" s="154"/>
      <c r="B84" s="154"/>
      <c r="C84" s="157"/>
      <c r="D84" s="151"/>
      <c r="E84" s="37"/>
      <c r="G84" s="37"/>
      <c r="H84" s="23"/>
      <c r="I84" s="158"/>
      <c r="J84" s="151"/>
      <c r="K84" s="37"/>
      <c r="L84" s="23"/>
      <c r="M84" s="158"/>
      <c r="N84" s="151"/>
      <c r="O84" s="37"/>
      <c r="P84" s="158"/>
      <c r="Q84" s="151"/>
    </row>
    <row r="85" spans="1:17" outlineLevel="1" x14ac:dyDescent="0.25">
      <c r="A85" s="153"/>
      <c r="B85" s="153"/>
      <c r="C85" s="156"/>
      <c r="D85" s="151"/>
      <c r="E85" s="38"/>
      <c r="G85" s="38"/>
      <c r="H85" s="21"/>
      <c r="I85" s="150"/>
      <c r="J85" s="151"/>
      <c r="K85" s="22"/>
      <c r="L85" s="21"/>
      <c r="M85" s="152"/>
      <c r="N85" s="151"/>
      <c r="O85" s="38"/>
      <c r="P85" s="150"/>
      <c r="Q85" s="151"/>
    </row>
    <row r="86" spans="1:17" ht="15.5" x14ac:dyDescent="0.25">
      <c r="A86" s="154"/>
      <c r="B86" s="154"/>
      <c r="C86" s="157"/>
      <c r="D86" s="151"/>
      <c r="E86" s="37"/>
      <c r="G86" s="37"/>
      <c r="H86" s="23"/>
      <c r="I86" s="158"/>
      <c r="J86" s="151"/>
      <c r="K86" s="37"/>
      <c r="L86" s="23"/>
      <c r="M86" s="158"/>
      <c r="N86" s="151"/>
      <c r="O86" s="37"/>
      <c r="P86" s="158"/>
      <c r="Q86" s="151"/>
    </row>
    <row r="87" spans="1:17" outlineLevel="1" x14ac:dyDescent="0.25">
      <c r="A87" s="153"/>
      <c r="B87" s="153"/>
      <c r="C87" s="156"/>
      <c r="D87" s="151"/>
      <c r="E87" s="38"/>
      <c r="G87" s="38"/>
      <c r="H87" s="21"/>
      <c r="I87" s="150"/>
      <c r="J87" s="151"/>
      <c r="K87" s="22"/>
      <c r="L87" s="21"/>
      <c r="M87" s="152"/>
      <c r="N87" s="151"/>
      <c r="O87" s="38"/>
      <c r="P87" s="150"/>
      <c r="Q87" s="151"/>
    </row>
    <row r="88" spans="1:17" ht="15.5" x14ac:dyDescent="0.25">
      <c r="A88" s="154"/>
      <c r="B88" s="154"/>
      <c r="C88" s="157"/>
      <c r="D88" s="151"/>
      <c r="E88" s="37"/>
      <c r="G88" s="37"/>
      <c r="H88" s="23"/>
      <c r="I88" s="158"/>
      <c r="J88" s="151"/>
      <c r="K88" s="37"/>
      <c r="L88" s="23"/>
      <c r="M88" s="158"/>
      <c r="N88" s="151"/>
      <c r="O88" s="37"/>
      <c r="P88" s="158"/>
      <c r="Q88" s="151"/>
    </row>
    <row r="89" spans="1:17" outlineLevel="1" x14ac:dyDescent="0.25">
      <c r="A89" s="153"/>
      <c r="B89" s="153"/>
      <c r="C89" s="156"/>
      <c r="D89" s="151"/>
      <c r="E89" s="38"/>
      <c r="G89" s="38"/>
      <c r="H89" s="21"/>
      <c r="I89" s="150"/>
      <c r="J89" s="151"/>
      <c r="K89" s="22"/>
      <c r="L89" s="21"/>
      <c r="M89" s="152"/>
      <c r="N89" s="151"/>
      <c r="O89" s="38"/>
      <c r="P89" s="150"/>
      <c r="Q89" s="151"/>
    </row>
    <row r="90" spans="1:17" ht="15.5" x14ac:dyDescent="0.25">
      <c r="A90" s="154"/>
      <c r="B90" s="154"/>
      <c r="C90" s="157"/>
      <c r="D90" s="151"/>
      <c r="E90" s="37"/>
      <c r="G90" s="37"/>
      <c r="H90" s="23"/>
      <c r="I90" s="158"/>
      <c r="J90" s="151"/>
      <c r="K90" s="37"/>
      <c r="L90" s="23"/>
      <c r="M90" s="158"/>
      <c r="N90" s="151"/>
      <c r="O90" s="37"/>
      <c r="P90" s="158"/>
      <c r="Q90" s="151"/>
    </row>
    <row r="91" spans="1:17" outlineLevel="1" x14ac:dyDescent="0.25">
      <c r="A91" s="153"/>
      <c r="B91" s="153"/>
      <c r="C91" s="156"/>
      <c r="D91" s="151"/>
      <c r="E91" s="38"/>
      <c r="G91" s="38"/>
      <c r="H91" s="21"/>
      <c r="I91" s="150"/>
      <c r="J91" s="151"/>
      <c r="K91" s="22"/>
      <c r="L91" s="21"/>
      <c r="M91" s="152"/>
      <c r="N91" s="151"/>
      <c r="O91" s="38"/>
      <c r="P91" s="150"/>
      <c r="Q91" s="151"/>
    </row>
    <row r="92" spans="1:17" ht="15.5" x14ac:dyDescent="0.25">
      <c r="A92" s="154"/>
      <c r="B92" s="154"/>
      <c r="C92" s="157"/>
      <c r="D92" s="151"/>
      <c r="E92" s="37"/>
      <c r="G92" s="37"/>
      <c r="H92" s="23"/>
      <c r="I92" s="158"/>
      <c r="J92" s="151"/>
      <c r="K92" s="37"/>
      <c r="L92" s="23"/>
      <c r="M92" s="158"/>
      <c r="N92" s="151"/>
      <c r="O92" s="37"/>
      <c r="P92" s="158"/>
      <c r="Q92" s="151"/>
    </row>
    <row r="93" spans="1:17" outlineLevel="1" x14ac:dyDescent="0.25">
      <c r="A93" s="153"/>
      <c r="B93" s="153"/>
      <c r="C93" s="156"/>
      <c r="D93" s="151"/>
      <c r="E93" s="38"/>
      <c r="G93" s="38"/>
      <c r="H93" s="21"/>
      <c r="I93" s="150"/>
      <c r="J93" s="151"/>
      <c r="K93" s="22"/>
      <c r="L93" s="21"/>
      <c r="M93" s="152"/>
      <c r="N93" s="151"/>
      <c r="O93" s="38"/>
      <c r="P93" s="150"/>
      <c r="Q93" s="151"/>
    </row>
    <row r="94" spans="1:17" ht="15.5" x14ac:dyDescent="0.25">
      <c r="A94" s="154"/>
      <c r="B94" s="154"/>
      <c r="C94" s="157"/>
      <c r="D94" s="151"/>
      <c r="E94" s="37"/>
      <c r="G94" s="37"/>
      <c r="H94" s="23"/>
      <c r="I94" s="158"/>
      <c r="J94" s="151"/>
      <c r="K94" s="37"/>
      <c r="L94" s="23"/>
      <c r="M94" s="158"/>
      <c r="N94" s="151"/>
      <c r="O94" s="37"/>
      <c r="P94" s="158"/>
      <c r="Q94" s="151"/>
    </row>
    <row r="95" spans="1:17" outlineLevel="1" x14ac:dyDescent="0.25">
      <c r="A95" s="153"/>
      <c r="B95" s="153"/>
      <c r="C95" s="156"/>
      <c r="D95" s="151"/>
      <c r="E95" s="38"/>
      <c r="G95" s="38"/>
      <c r="H95" s="21"/>
      <c r="I95" s="150"/>
      <c r="J95" s="151"/>
      <c r="K95" s="22"/>
      <c r="L95" s="21"/>
      <c r="M95" s="152"/>
      <c r="N95" s="151"/>
      <c r="O95" s="38"/>
      <c r="P95" s="150"/>
      <c r="Q95" s="151"/>
    </row>
    <row r="96" spans="1:17" ht="15.5" x14ac:dyDescent="0.25">
      <c r="A96" s="154"/>
      <c r="B96" s="154"/>
      <c r="C96" s="157"/>
      <c r="D96" s="151"/>
      <c r="E96" s="37"/>
      <c r="G96" s="37"/>
      <c r="H96" s="23"/>
      <c r="I96" s="158"/>
      <c r="J96" s="151"/>
      <c r="K96" s="37"/>
      <c r="L96" s="23"/>
      <c r="M96" s="158"/>
      <c r="N96" s="151"/>
      <c r="O96" s="37"/>
      <c r="P96" s="158"/>
      <c r="Q96" s="151"/>
    </row>
    <row r="97" spans="1:17" outlineLevel="1" x14ac:dyDescent="0.25">
      <c r="A97" s="153"/>
      <c r="B97" s="153"/>
      <c r="C97" s="156"/>
      <c r="D97" s="151"/>
      <c r="E97" s="38"/>
      <c r="G97" s="38"/>
      <c r="H97" s="21"/>
      <c r="I97" s="150"/>
      <c r="J97" s="151"/>
      <c r="K97" s="22"/>
      <c r="L97" s="21"/>
      <c r="M97" s="152"/>
      <c r="N97" s="151"/>
      <c r="O97" s="38"/>
      <c r="P97" s="150"/>
      <c r="Q97" s="151"/>
    </row>
    <row r="98" spans="1:17" ht="15.5" x14ac:dyDescent="0.25">
      <c r="A98" s="154"/>
      <c r="B98" s="154"/>
      <c r="C98" s="157"/>
      <c r="D98" s="151"/>
      <c r="E98" s="37"/>
      <c r="G98" s="37"/>
      <c r="H98" s="23"/>
      <c r="I98" s="158"/>
      <c r="J98" s="151"/>
      <c r="K98" s="37"/>
      <c r="L98" s="23"/>
      <c r="M98" s="158"/>
      <c r="N98" s="151"/>
      <c r="O98" s="37"/>
      <c r="P98" s="158"/>
      <c r="Q98" s="151"/>
    </row>
    <row r="99" spans="1:17" outlineLevel="1" x14ac:dyDescent="0.25">
      <c r="A99" s="153"/>
      <c r="B99" s="153"/>
      <c r="C99" s="156"/>
      <c r="D99" s="151"/>
      <c r="E99" s="38"/>
      <c r="G99" s="38"/>
      <c r="H99" s="21"/>
      <c r="I99" s="150"/>
      <c r="J99" s="151"/>
      <c r="K99" s="22"/>
      <c r="L99" s="21"/>
      <c r="M99" s="152"/>
      <c r="N99" s="151"/>
      <c r="O99" s="38"/>
      <c r="P99" s="150"/>
      <c r="Q99" s="151"/>
    </row>
    <row r="100" spans="1:17" ht="15.5" x14ac:dyDescent="0.25">
      <c r="A100" s="154"/>
      <c r="B100" s="154"/>
      <c r="C100" s="157"/>
      <c r="D100" s="151"/>
      <c r="E100" s="37"/>
      <c r="G100" s="37"/>
      <c r="H100" s="23"/>
      <c r="I100" s="158"/>
      <c r="J100" s="151"/>
      <c r="K100" s="37"/>
      <c r="L100" s="23"/>
      <c r="M100" s="158"/>
      <c r="N100" s="151"/>
      <c r="O100" s="37"/>
      <c r="P100" s="158"/>
      <c r="Q100" s="151"/>
    </row>
    <row r="101" spans="1:17" outlineLevel="1" x14ac:dyDescent="0.25">
      <c r="A101" s="153"/>
      <c r="B101" s="153"/>
      <c r="C101" s="156"/>
      <c r="D101" s="151"/>
      <c r="E101" s="38"/>
      <c r="G101" s="38"/>
      <c r="H101" s="21"/>
      <c r="I101" s="150"/>
      <c r="J101" s="151"/>
      <c r="K101" s="22"/>
      <c r="L101" s="21"/>
      <c r="M101" s="152"/>
      <c r="N101" s="151"/>
      <c r="O101" s="38"/>
      <c r="P101" s="150"/>
      <c r="Q101" s="151"/>
    </row>
    <row r="102" spans="1:17" ht="15.5" x14ac:dyDescent="0.25">
      <c r="A102" s="154"/>
      <c r="B102" s="154"/>
      <c r="C102" s="157"/>
      <c r="D102" s="151"/>
      <c r="E102" s="37"/>
      <c r="G102" s="37"/>
      <c r="H102" s="23"/>
      <c r="I102" s="158"/>
      <c r="J102" s="151"/>
      <c r="K102" s="37"/>
      <c r="L102" s="23"/>
      <c r="M102" s="158"/>
      <c r="N102" s="151"/>
      <c r="O102" s="37"/>
      <c r="P102" s="158"/>
      <c r="Q102" s="151"/>
    </row>
    <row r="103" spans="1:17" outlineLevel="1" x14ac:dyDescent="0.25">
      <c r="A103" s="153"/>
      <c r="B103" s="153"/>
      <c r="C103" s="156"/>
      <c r="D103" s="151"/>
      <c r="E103" s="38"/>
      <c r="G103" s="38"/>
      <c r="H103" s="21"/>
      <c r="I103" s="150"/>
      <c r="J103" s="151"/>
      <c r="K103" s="22"/>
      <c r="L103" s="21"/>
      <c r="M103" s="152"/>
      <c r="N103" s="151"/>
      <c r="O103" s="38"/>
      <c r="P103" s="150"/>
      <c r="Q103" s="151"/>
    </row>
    <row r="104" spans="1:17" ht="15.5" x14ac:dyDescent="0.25">
      <c r="A104" s="154"/>
      <c r="B104" s="154"/>
      <c r="C104" s="157"/>
      <c r="D104" s="151"/>
      <c r="E104" s="37"/>
      <c r="G104" s="37"/>
      <c r="H104" s="23"/>
      <c r="I104" s="158"/>
      <c r="J104" s="151"/>
      <c r="K104" s="37"/>
      <c r="L104" s="23"/>
      <c r="M104" s="158"/>
      <c r="N104" s="151"/>
      <c r="O104" s="37"/>
      <c r="P104" s="158"/>
      <c r="Q104" s="151"/>
    </row>
    <row r="105" spans="1:17" outlineLevel="1" x14ac:dyDescent="0.25">
      <c r="A105" s="153"/>
      <c r="B105" s="153"/>
      <c r="C105" s="156"/>
      <c r="D105" s="151"/>
      <c r="E105" s="38"/>
      <c r="G105" s="38"/>
      <c r="H105" s="21"/>
      <c r="I105" s="150"/>
      <c r="J105" s="151"/>
      <c r="K105" s="22"/>
      <c r="L105" s="21"/>
      <c r="M105" s="152"/>
      <c r="N105" s="151"/>
      <c r="O105" s="38"/>
      <c r="P105" s="150"/>
      <c r="Q105" s="151"/>
    </row>
    <row r="106" spans="1:17" ht="15.5" x14ac:dyDescent="0.25">
      <c r="A106" s="154"/>
      <c r="B106" s="154"/>
      <c r="C106" s="157"/>
      <c r="D106" s="151"/>
      <c r="E106" s="37"/>
      <c r="G106" s="37"/>
      <c r="H106" s="23"/>
      <c r="I106" s="158"/>
      <c r="J106" s="151"/>
      <c r="K106" s="37"/>
      <c r="L106" s="23"/>
      <c r="M106" s="158"/>
      <c r="N106" s="151"/>
      <c r="O106" s="37"/>
      <c r="P106" s="158"/>
      <c r="Q106" s="151"/>
    </row>
    <row r="107" spans="1:17" outlineLevel="1" x14ac:dyDescent="0.25">
      <c r="A107" s="153"/>
      <c r="B107" s="153"/>
      <c r="C107" s="156"/>
      <c r="D107" s="151"/>
      <c r="E107" s="38"/>
      <c r="G107" s="38"/>
      <c r="H107" s="21"/>
      <c r="I107" s="150"/>
      <c r="J107" s="151"/>
      <c r="K107" s="22"/>
      <c r="L107" s="21"/>
      <c r="M107" s="152"/>
      <c r="N107" s="151"/>
      <c r="O107" s="38"/>
      <c r="P107" s="150"/>
      <c r="Q107" s="151"/>
    </row>
    <row r="108" spans="1:17" ht="15.5" x14ac:dyDescent="0.25">
      <c r="A108" s="154"/>
      <c r="B108" s="154"/>
      <c r="C108" s="157"/>
      <c r="D108" s="151"/>
      <c r="E108" s="37"/>
      <c r="G108" s="37"/>
      <c r="H108" s="23"/>
      <c r="I108" s="158"/>
      <c r="J108" s="151"/>
      <c r="K108" s="37"/>
      <c r="L108" s="23"/>
      <c r="M108" s="158"/>
      <c r="N108" s="151"/>
      <c r="O108" s="37"/>
      <c r="P108" s="158"/>
      <c r="Q108" s="151"/>
    </row>
    <row r="109" spans="1:17" outlineLevel="1" x14ac:dyDescent="0.25">
      <c r="A109" s="153"/>
      <c r="B109" s="153"/>
      <c r="C109" s="156"/>
      <c r="D109" s="151"/>
      <c r="E109" s="38"/>
      <c r="G109" s="38"/>
      <c r="H109" s="21"/>
      <c r="I109" s="150"/>
      <c r="J109" s="151"/>
      <c r="K109" s="22"/>
      <c r="L109" s="21"/>
      <c r="M109" s="152"/>
      <c r="N109" s="151"/>
      <c r="O109" s="38"/>
      <c r="P109" s="150"/>
      <c r="Q109" s="151"/>
    </row>
    <row r="110" spans="1:17" ht="15.5" x14ac:dyDescent="0.25">
      <c r="A110" s="154"/>
      <c r="B110" s="154"/>
      <c r="C110" s="157"/>
      <c r="D110" s="151"/>
      <c r="E110" s="37"/>
      <c r="G110" s="37"/>
      <c r="H110" s="23"/>
      <c r="I110" s="158"/>
      <c r="J110" s="151"/>
      <c r="K110" s="37"/>
      <c r="L110" s="23"/>
      <c r="M110" s="158"/>
      <c r="N110" s="151"/>
      <c r="O110" s="37"/>
      <c r="P110" s="158"/>
      <c r="Q110" s="151"/>
    </row>
    <row r="111" spans="1:17" outlineLevel="1" x14ac:dyDescent="0.25">
      <c r="A111" s="153"/>
      <c r="B111" s="153"/>
      <c r="C111" s="156"/>
      <c r="D111" s="151"/>
      <c r="E111" s="38"/>
      <c r="G111" s="38"/>
      <c r="H111" s="21"/>
      <c r="I111" s="150"/>
      <c r="J111" s="151"/>
      <c r="K111" s="22"/>
      <c r="L111" s="21"/>
      <c r="M111" s="152"/>
      <c r="N111" s="151"/>
      <c r="O111" s="38"/>
      <c r="P111" s="150"/>
      <c r="Q111" s="151"/>
    </row>
    <row r="112" spans="1:17" ht="15.5" x14ac:dyDescent="0.25">
      <c r="A112" s="154"/>
      <c r="B112" s="154"/>
      <c r="C112" s="157"/>
      <c r="D112" s="151"/>
      <c r="E112" s="37"/>
      <c r="G112" s="37"/>
      <c r="H112" s="23"/>
      <c r="I112" s="158"/>
      <c r="J112" s="151"/>
      <c r="K112" s="37"/>
      <c r="L112" s="23"/>
      <c r="M112" s="158"/>
      <c r="N112" s="151"/>
      <c r="O112" s="37"/>
      <c r="P112" s="158"/>
      <c r="Q112" s="151"/>
    </row>
    <row r="113" spans="1:17" outlineLevel="1" x14ac:dyDescent="0.25">
      <c r="A113" s="153"/>
      <c r="B113" s="153"/>
      <c r="C113" s="156"/>
      <c r="D113" s="151"/>
      <c r="E113" s="38"/>
      <c r="G113" s="38"/>
      <c r="H113" s="21"/>
      <c r="I113" s="150"/>
      <c r="J113" s="151"/>
      <c r="K113" s="22"/>
      <c r="L113" s="21"/>
      <c r="M113" s="152"/>
      <c r="N113" s="151"/>
      <c r="O113" s="38"/>
      <c r="P113" s="150"/>
      <c r="Q113" s="151"/>
    </row>
    <row r="114" spans="1:17" ht="15.5" x14ac:dyDescent="0.25">
      <c r="A114" s="154"/>
      <c r="B114" s="154"/>
      <c r="C114" s="157"/>
      <c r="D114" s="151"/>
      <c r="E114" s="37"/>
      <c r="G114" s="37"/>
      <c r="H114" s="23"/>
      <c r="I114" s="158"/>
      <c r="J114" s="151"/>
      <c r="K114" s="37"/>
      <c r="L114" s="23"/>
      <c r="M114" s="158"/>
      <c r="N114" s="151"/>
      <c r="O114" s="37"/>
      <c r="P114" s="158"/>
      <c r="Q114" s="151"/>
    </row>
    <row r="115" spans="1:17" outlineLevel="1" x14ac:dyDescent="0.25">
      <c r="A115" s="153"/>
      <c r="B115" s="153"/>
      <c r="C115" s="156"/>
      <c r="D115" s="151"/>
      <c r="E115" s="38"/>
      <c r="G115" s="38"/>
      <c r="H115" s="21"/>
      <c r="I115" s="150"/>
      <c r="J115" s="151"/>
      <c r="K115" s="22"/>
      <c r="L115" s="21"/>
      <c r="M115" s="152"/>
      <c r="N115" s="151"/>
      <c r="O115" s="38"/>
      <c r="P115" s="150"/>
      <c r="Q115" s="151"/>
    </row>
    <row r="116" spans="1:17" ht="15.5" x14ac:dyDescent="0.25">
      <c r="A116" s="154"/>
      <c r="B116" s="154"/>
      <c r="C116" s="157"/>
      <c r="D116" s="151"/>
      <c r="E116" s="37"/>
      <c r="G116" s="37"/>
      <c r="H116" s="23"/>
      <c r="I116" s="158"/>
      <c r="J116" s="151"/>
      <c r="K116" s="37"/>
      <c r="L116" s="23"/>
      <c r="M116" s="158"/>
      <c r="N116" s="151"/>
      <c r="O116" s="37"/>
      <c r="P116" s="158"/>
      <c r="Q116" s="151"/>
    </row>
    <row r="117" spans="1:17" outlineLevel="1" x14ac:dyDescent="0.25">
      <c r="A117" s="153"/>
      <c r="B117" s="153"/>
      <c r="C117" s="156"/>
      <c r="D117" s="151"/>
      <c r="E117" s="38"/>
      <c r="G117" s="38"/>
      <c r="H117" s="21"/>
      <c r="I117" s="150"/>
      <c r="J117" s="151"/>
      <c r="K117" s="22"/>
      <c r="L117" s="21"/>
      <c r="M117" s="152"/>
      <c r="N117" s="151"/>
      <c r="O117" s="38"/>
      <c r="P117" s="150"/>
      <c r="Q117" s="151"/>
    </row>
    <row r="118" spans="1:17" ht="15.5" x14ac:dyDescent="0.25">
      <c r="A118" s="154"/>
      <c r="B118" s="154"/>
      <c r="C118" s="157"/>
      <c r="D118" s="151"/>
      <c r="E118" s="37"/>
      <c r="G118" s="37"/>
      <c r="H118" s="23"/>
      <c r="I118" s="158"/>
      <c r="J118" s="151"/>
      <c r="K118" s="37"/>
      <c r="L118" s="23"/>
      <c r="M118" s="158"/>
      <c r="N118" s="151"/>
      <c r="O118" s="37"/>
      <c r="P118" s="158"/>
      <c r="Q118" s="151"/>
    </row>
    <row r="119" spans="1:17" outlineLevel="1" x14ac:dyDescent="0.25">
      <c r="A119" s="153"/>
      <c r="B119" s="153"/>
      <c r="C119" s="156"/>
      <c r="D119" s="151"/>
      <c r="E119" s="38"/>
      <c r="G119" s="38"/>
      <c r="H119" s="21"/>
      <c r="I119" s="150"/>
      <c r="J119" s="151"/>
      <c r="K119" s="22"/>
      <c r="L119" s="21"/>
      <c r="M119" s="152"/>
      <c r="N119" s="151"/>
      <c r="O119" s="38"/>
      <c r="P119" s="150"/>
      <c r="Q119" s="151"/>
    </row>
    <row r="120" spans="1:17" ht="15.5" x14ac:dyDescent="0.25">
      <c r="A120" s="154"/>
      <c r="B120" s="154"/>
      <c r="C120" s="157"/>
      <c r="D120" s="151"/>
      <c r="E120" s="37"/>
      <c r="G120" s="37"/>
      <c r="H120" s="23"/>
      <c r="I120" s="158"/>
      <c r="J120" s="151"/>
      <c r="K120" s="37"/>
      <c r="L120" s="23"/>
      <c r="M120" s="158"/>
      <c r="N120" s="151"/>
      <c r="O120" s="37"/>
      <c r="P120" s="158"/>
      <c r="Q120" s="151"/>
    </row>
    <row r="121" spans="1:17" outlineLevel="1" x14ac:dyDescent="0.25">
      <c r="A121" s="153"/>
      <c r="B121" s="153"/>
      <c r="C121" s="156"/>
      <c r="D121" s="151"/>
      <c r="E121" s="38"/>
      <c r="G121" s="38"/>
      <c r="H121" s="21"/>
      <c r="I121" s="150"/>
      <c r="J121" s="151"/>
      <c r="K121" s="22"/>
      <c r="L121" s="21"/>
      <c r="M121" s="152"/>
      <c r="N121" s="151"/>
      <c r="O121" s="38"/>
      <c r="P121" s="150"/>
      <c r="Q121" s="151"/>
    </row>
    <row r="122" spans="1:17" ht="15.5" x14ac:dyDescent="0.25">
      <c r="A122" s="154"/>
      <c r="B122" s="154"/>
      <c r="C122" s="157"/>
      <c r="D122" s="151"/>
      <c r="E122" s="37"/>
      <c r="G122" s="37"/>
      <c r="H122" s="23"/>
      <c r="I122" s="158"/>
      <c r="J122" s="151"/>
      <c r="K122" s="37"/>
      <c r="L122" s="23"/>
      <c r="M122" s="158"/>
      <c r="N122" s="151"/>
      <c r="O122" s="37"/>
      <c r="P122" s="158"/>
      <c r="Q122" s="151"/>
    </row>
    <row r="123" spans="1:17" outlineLevel="1" x14ac:dyDescent="0.25">
      <c r="A123" s="153"/>
      <c r="B123" s="153"/>
      <c r="C123" s="156"/>
      <c r="D123" s="151"/>
      <c r="E123" s="38"/>
      <c r="G123" s="38"/>
      <c r="H123" s="21"/>
      <c r="I123" s="150"/>
      <c r="J123" s="151"/>
      <c r="K123" s="22"/>
      <c r="L123" s="21"/>
      <c r="M123" s="152"/>
      <c r="N123" s="151"/>
      <c r="O123" s="38"/>
      <c r="P123" s="150"/>
      <c r="Q123" s="151"/>
    </row>
    <row r="124" spans="1:17" outlineLevel="1" x14ac:dyDescent="0.25">
      <c r="A124" s="155"/>
      <c r="B124" s="155"/>
      <c r="C124" s="156"/>
      <c r="D124" s="151"/>
      <c r="E124" s="38"/>
      <c r="G124" s="38"/>
      <c r="H124" s="21"/>
      <c r="I124" s="150"/>
      <c r="J124" s="151"/>
      <c r="K124" s="22"/>
      <c r="L124" s="21"/>
      <c r="M124" s="152"/>
      <c r="N124" s="151"/>
      <c r="O124" s="38"/>
      <c r="P124" s="150"/>
      <c r="Q124" s="151"/>
    </row>
    <row r="125" spans="1:17" outlineLevel="1" x14ac:dyDescent="0.25">
      <c r="A125" s="155"/>
      <c r="B125" s="155"/>
      <c r="C125" s="156"/>
      <c r="D125" s="151"/>
      <c r="E125" s="38"/>
      <c r="G125" s="38"/>
      <c r="H125" s="21"/>
      <c r="I125" s="150"/>
      <c r="J125" s="151"/>
      <c r="K125" s="22"/>
      <c r="L125" s="21"/>
      <c r="M125" s="152"/>
      <c r="N125" s="151"/>
      <c r="O125" s="38"/>
      <c r="P125" s="150"/>
      <c r="Q125" s="151"/>
    </row>
    <row r="126" spans="1:17" outlineLevel="1" x14ac:dyDescent="0.25">
      <c r="A126" s="155"/>
      <c r="B126" s="155"/>
      <c r="C126" s="156"/>
      <c r="D126" s="151"/>
      <c r="E126" s="38"/>
      <c r="G126" s="38"/>
      <c r="H126" s="21"/>
      <c r="I126" s="150"/>
      <c r="J126" s="151"/>
      <c r="K126" s="22"/>
      <c r="L126" s="21"/>
      <c r="M126" s="152"/>
      <c r="N126" s="151"/>
      <c r="O126" s="38"/>
      <c r="P126" s="150"/>
      <c r="Q126" s="151"/>
    </row>
    <row r="127" spans="1:17" ht="15.5" x14ac:dyDescent="0.25">
      <c r="A127" s="154"/>
      <c r="B127" s="154"/>
      <c r="C127" s="157"/>
      <c r="D127" s="151"/>
      <c r="E127" s="37"/>
      <c r="G127" s="37"/>
      <c r="H127" s="23"/>
      <c r="I127" s="158"/>
      <c r="J127" s="151"/>
      <c r="K127" s="37"/>
      <c r="L127" s="23"/>
      <c r="M127" s="158"/>
      <c r="N127" s="151"/>
      <c r="O127" s="37"/>
      <c r="P127" s="158"/>
      <c r="Q127" s="151"/>
    </row>
    <row r="128" spans="1:17" outlineLevel="1" x14ac:dyDescent="0.25">
      <c r="A128" s="153"/>
      <c r="B128" s="153"/>
      <c r="C128" s="156"/>
      <c r="D128" s="151"/>
      <c r="E128" s="38"/>
      <c r="G128" s="38"/>
      <c r="H128" s="21"/>
      <c r="I128" s="150"/>
      <c r="J128" s="151"/>
      <c r="K128" s="22"/>
      <c r="L128" s="21"/>
      <c r="M128" s="152"/>
      <c r="N128" s="151"/>
      <c r="O128" s="38"/>
      <c r="P128" s="150"/>
      <c r="Q128" s="151"/>
    </row>
    <row r="129" spans="1:17" ht="15.5" x14ac:dyDescent="0.25">
      <c r="A129" s="154"/>
      <c r="B129" s="154"/>
      <c r="C129" s="157"/>
      <c r="D129" s="151"/>
      <c r="E129" s="37"/>
      <c r="G129" s="37"/>
      <c r="H129" s="23"/>
      <c r="I129" s="158"/>
      <c r="J129" s="151"/>
      <c r="K129" s="37"/>
      <c r="L129" s="23"/>
      <c r="M129" s="158"/>
      <c r="N129" s="151"/>
      <c r="O129" s="37"/>
      <c r="P129" s="158"/>
      <c r="Q129" s="151"/>
    </row>
    <row r="130" spans="1:17" outlineLevel="1" x14ac:dyDescent="0.25">
      <c r="A130" s="153"/>
      <c r="B130" s="153"/>
      <c r="C130" s="156"/>
      <c r="D130" s="151"/>
      <c r="E130" s="38"/>
      <c r="G130" s="38"/>
      <c r="H130" s="21"/>
      <c r="I130" s="150"/>
      <c r="J130" s="151"/>
      <c r="K130" s="22"/>
      <c r="L130" s="21"/>
      <c r="M130" s="152"/>
      <c r="N130" s="151"/>
      <c r="O130" s="38"/>
      <c r="P130" s="150"/>
      <c r="Q130" s="151"/>
    </row>
    <row r="131" spans="1:17" ht="15.5" x14ac:dyDescent="0.25">
      <c r="A131" s="154"/>
      <c r="B131" s="154"/>
      <c r="C131" s="157"/>
      <c r="D131" s="151"/>
      <c r="E131" s="37"/>
      <c r="G131" s="37"/>
      <c r="H131" s="23"/>
      <c r="I131" s="158"/>
      <c r="J131" s="151"/>
      <c r="K131" s="37"/>
      <c r="L131" s="23"/>
      <c r="M131" s="158"/>
      <c r="N131" s="151"/>
      <c r="O131" s="37"/>
      <c r="P131" s="158"/>
      <c r="Q131" s="151"/>
    </row>
    <row r="132" spans="1:17" outlineLevel="1" x14ac:dyDescent="0.25">
      <c r="A132" s="153"/>
      <c r="B132" s="153"/>
      <c r="C132" s="156"/>
      <c r="D132" s="151"/>
      <c r="E132" s="38"/>
      <c r="G132" s="38"/>
      <c r="H132" s="21"/>
      <c r="I132" s="150"/>
      <c r="J132" s="151"/>
      <c r="K132" s="22"/>
      <c r="L132" s="21"/>
      <c r="M132" s="152"/>
      <c r="N132" s="151"/>
      <c r="O132" s="38"/>
      <c r="P132" s="150"/>
      <c r="Q132" s="151"/>
    </row>
    <row r="133" spans="1:17" ht="15.5" x14ac:dyDescent="0.25">
      <c r="A133" s="154"/>
      <c r="B133" s="154"/>
      <c r="C133" s="157"/>
      <c r="D133" s="151"/>
      <c r="E133" s="37"/>
      <c r="G133" s="37"/>
      <c r="H133" s="23"/>
      <c r="I133" s="158"/>
      <c r="J133" s="151"/>
      <c r="K133" s="37"/>
      <c r="L133" s="23"/>
      <c r="M133" s="158"/>
      <c r="N133" s="151"/>
      <c r="O133" s="37"/>
      <c r="P133" s="158"/>
      <c r="Q133" s="151"/>
    </row>
    <row r="134" spans="1:17" outlineLevel="1" x14ac:dyDescent="0.25">
      <c r="A134" s="153"/>
      <c r="B134" s="153"/>
      <c r="C134" s="156"/>
      <c r="D134" s="151"/>
      <c r="E134" s="38"/>
      <c r="G134" s="38"/>
      <c r="H134" s="21"/>
      <c r="I134" s="150"/>
      <c r="J134" s="151"/>
      <c r="K134" s="22"/>
      <c r="L134" s="21"/>
      <c r="M134" s="152"/>
      <c r="N134" s="151"/>
      <c r="O134" s="38"/>
      <c r="P134" s="150"/>
      <c r="Q134" s="151"/>
    </row>
    <row r="135" spans="1:17" ht="15.5" x14ac:dyDescent="0.25">
      <c r="A135" s="154"/>
      <c r="B135" s="154"/>
      <c r="C135" s="157"/>
      <c r="D135" s="151"/>
      <c r="E135" s="37"/>
      <c r="G135" s="37"/>
      <c r="H135" s="23"/>
      <c r="I135" s="158"/>
      <c r="J135" s="151"/>
      <c r="K135" s="37"/>
      <c r="L135" s="23"/>
      <c r="M135" s="158"/>
      <c r="N135" s="151"/>
      <c r="O135" s="37"/>
      <c r="P135" s="158"/>
      <c r="Q135" s="151"/>
    </row>
    <row r="136" spans="1:17" outlineLevel="1" x14ac:dyDescent="0.25">
      <c r="A136" s="153"/>
      <c r="B136" s="153"/>
      <c r="C136" s="156"/>
      <c r="D136" s="151"/>
      <c r="E136" s="38"/>
      <c r="G136" s="38"/>
      <c r="H136" s="21"/>
      <c r="I136" s="150"/>
      <c r="J136" s="151"/>
      <c r="K136" s="22"/>
      <c r="L136" s="21"/>
      <c r="M136" s="152"/>
      <c r="N136" s="151"/>
      <c r="O136" s="38"/>
      <c r="P136" s="150"/>
      <c r="Q136" s="151"/>
    </row>
    <row r="137" spans="1:17" ht="15.5" x14ac:dyDescent="0.25">
      <c r="A137" s="154"/>
      <c r="B137" s="154"/>
      <c r="C137" s="157"/>
      <c r="D137" s="151"/>
      <c r="E137" s="37"/>
      <c r="G137" s="37"/>
      <c r="H137" s="23"/>
      <c r="I137" s="158"/>
      <c r="J137" s="151"/>
      <c r="K137" s="37"/>
      <c r="L137" s="23"/>
      <c r="M137" s="158"/>
      <c r="N137" s="151"/>
      <c r="O137" s="37"/>
      <c r="P137" s="158"/>
      <c r="Q137" s="151"/>
    </row>
    <row r="138" spans="1:17" outlineLevel="1" x14ac:dyDescent="0.25">
      <c r="A138" s="153"/>
      <c r="B138" s="153"/>
      <c r="C138" s="156"/>
      <c r="D138" s="151"/>
      <c r="E138" s="38"/>
      <c r="G138" s="38"/>
      <c r="H138" s="21"/>
      <c r="I138" s="150"/>
      <c r="J138" s="151"/>
      <c r="K138" s="22"/>
      <c r="L138" s="21"/>
      <c r="M138" s="152"/>
      <c r="N138" s="151"/>
      <c r="O138" s="38"/>
      <c r="P138" s="150"/>
      <c r="Q138" s="151"/>
    </row>
    <row r="139" spans="1:17" ht="15.5" x14ac:dyDescent="0.25">
      <c r="A139" s="154"/>
      <c r="B139" s="154"/>
      <c r="C139" s="157"/>
      <c r="D139" s="151"/>
      <c r="E139" s="37"/>
      <c r="G139" s="37"/>
      <c r="H139" s="23"/>
      <c r="I139" s="158"/>
      <c r="J139" s="151"/>
      <c r="K139" s="37"/>
      <c r="L139" s="23"/>
      <c r="M139" s="158"/>
      <c r="N139" s="151"/>
      <c r="O139" s="37"/>
      <c r="P139" s="158"/>
      <c r="Q139" s="151"/>
    </row>
    <row r="140" spans="1:17" outlineLevel="1" x14ac:dyDescent="0.25">
      <c r="A140" s="153"/>
      <c r="B140" s="153"/>
      <c r="C140" s="156"/>
      <c r="D140" s="151"/>
      <c r="E140" s="38"/>
      <c r="G140" s="38"/>
      <c r="H140" s="21"/>
      <c r="I140" s="150"/>
      <c r="J140" s="151"/>
      <c r="K140" s="22"/>
      <c r="L140" s="21"/>
      <c r="M140" s="152"/>
      <c r="N140" s="151"/>
      <c r="O140" s="38"/>
      <c r="P140" s="150"/>
      <c r="Q140" s="151"/>
    </row>
    <row r="141" spans="1:17" ht="15.5" x14ac:dyDescent="0.25">
      <c r="A141" s="154"/>
      <c r="B141" s="154"/>
      <c r="C141" s="157"/>
      <c r="D141" s="151"/>
      <c r="E141" s="37"/>
      <c r="G141" s="37"/>
      <c r="H141" s="23"/>
      <c r="I141" s="158"/>
      <c r="J141" s="151"/>
      <c r="K141" s="37"/>
      <c r="L141" s="23"/>
      <c r="M141" s="158"/>
      <c r="N141" s="151"/>
      <c r="O141" s="37"/>
      <c r="P141" s="158"/>
      <c r="Q141" s="151"/>
    </row>
    <row r="142" spans="1:17" outlineLevel="1" x14ac:dyDescent="0.25">
      <c r="A142" s="153"/>
      <c r="B142" s="153"/>
      <c r="C142" s="156"/>
      <c r="D142" s="151"/>
      <c r="E142" s="38"/>
      <c r="G142" s="38"/>
      <c r="H142" s="21"/>
      <c r="I142" s="150"/>
      <c r="J142" s="151"/>
      <c r="K142" s="22"/>
      <c r="L142" s="21"/>
      <c r="M142" s="152"/>
      <c r="N142" s="151"/>
      <c r="O142" s="38"/>
      <c r="P142" s="150"/>
      <c r="Q142" s="151"/>
    </row>
    <row r="143" spans="1:17" ht="15.5" x14ac:dyDescent="0.25">
      <c r="A143" s="154"/>
      <c r="B143" s="154"/>
      <c r="C143" s="157"/>
      <c r="D143" s="151"/>
      <c r="E143" s="37"/>
      <c r="G143" s="37"/>
      <c r="H143" s="23"/>
      <c r="I143" s="158"/>
      <c r="J143" s="151"/>
      <c r="K143" s="37"/>
      <c r="L143" s="23"/>
      <c r="M143" s="158"/>
      <c r="N143" s="151"/>
      <c r="O143" s="37"/>
      <c r="P143" s="158"/>
      <c r="Q143" s="151"/>
    </row>
    <row r="144" spans="1:17" outlineLevel="1" x14ac:dyDescent="0.25">
      <c r="A144" s="153"/>
      <c r="B144" s="153"/>
      <c r="C144" s="156"/>
      <c r="D144" s="151"/>
      <c r="E144" s="38"/>
      <c r="G144" s="38"/>
      <c r="H144" s="21"/>
      <c r="I144" s="150"/>
      <c r="J144" s="151"/>
      <c r="K144" s="22"/>
      <c r="L144" s="21"/>
      <c r="M144" s="152"/>
      <c r="N144" s="151"/>
      <c r="O144" s="38"/>
      <c r="P144" s="150"/>
      <c r="Q144" s="151"/>
    </row>
    <row r="145" spans="1:17" ht="15.5" x14ac:dyDescent="0.25">
      <c r="A145" s="154"/>
      <c r="B145" s="154"/>
      <c r="C145" s="157"/>
      <c r="D145" s="151"/>
      <c r="E145" s="37"/>
      <c r="G145" s="37"/>
      <c r="H145" s="23"/>
      <c r="I145" s="158"/>
      <c r="J145" s="151"/>
      <c r="K145" s="37"/>
      <c r="L145" s="23"/>
      <c r="M145" s="158"/>
      <c r="N145" s="151"/>
      <c r="O145" s="37"/>
      <c r="P145" s="158"/>
      <c r="Q145" s="151"/>
    </row>
    <row r="146" spans="1:17" outlineLevel="1" x14ac:dyDescent="0.25">
      <c r="A146" s="153"/>
      <c r="B146" s="153"/>
      <c r="C146" s="156"/>
      <c r="D146" s="151"/>
      <c r="E146" s="38"/>
      <c r="G146" s="38"/>
      <c r="H146" s="21"/>
      <c r="I146" s="150"/>
      <c r="J146" s="151"/>
      <c r="K146" s="22"/>
      <c r="L146" s="21"/>
      <c r="M146" s="152"/>
      <c r="N146" s="151"/>
      <c r="O146" s="38"/>
      <c r="P146" s="150"/>
      <c r="Q146" s="151"/>
    </row>
    <row r="147" spans="1:17" ht="15.5" x14ac:dyDescent="0.25">
      <c r="A147" s="154"/>
      <c r="B147" s="154"/>
      <c r="C147" s="157"/>
      <c r="D147" s="151"/>
      <c r="E147" s="37"/>
      <c r="G147" s="37"/>
      <c r="H147" s="23"/>
      <c r="I147" s="158"/>
      <c r="J147" s="151"/>
      <c r="K147" s="37"/>
      <c r="L147" s="23"/>
      <c r="M147" s="158"/>
      <c r="N147" s="151"/>
      <c r="O147" s="37"/>
      <c r="P147" s="158"/>
      <c r="Q147" s="151"/>
    </row>
    <row r="148" spans="1:17" outlineLevel="1" x14ac:dyDescent="0.25">
      <c r="A148" s="153"/>
      <c r="B148" s="153"/>
      <c r="C148" s="156"/>
      <c r="D148" s="151"/>
      <c r="E148" s="38"/>
      <c r="G148" s="38"/>
      <c r="H148" s="21"/>
      <c r="I148" s="150"/>
      <c r="J148" s="151"/>
      <c r="K148" s="22"/>
      <c r="L148" s="21"/>
      <c r="M148" s="152"/>
      <c r="N148" s="151"/>
      <c r="O148" s="38"/>
      <c r="P148" s="150"/>
      <c r="Q148" s="151"/>
    </row>
    <row r="149" spans="1:17" ht="15.5" x14ac:dyDescent="0.25">
      <c r="A149" s="154"/>
      <c r="B149" s="154"/>
      <c r="C149" s="157"/>
      <c r="D149" s="151"/>
      <c r="E149" s="37"/>
      <c r="G149" s="37"/>
      <c r="H149" s="23"/>
      <c r="I149" s="158"/>
      <c r="J149" s="151"/>
      <c r="K149" s="37"/>
      <c r="L149" s="23"/>
      <c r="M149" s="158"/>
      <c r="N149" s="151"/>
      <c r="O149" s="37"/>
      <c r="P149" s="158"/>
      <c r="Q149" s="151"/>
    </row>
    <row r="150" spans="1:17" outlineLevel="1" x14ac:dyDescent="0.25">
      <c r="A150" s="153"/>
      <c r="B150" s="153"/>
      <c r="C150" s="156"/>
      <c r="D150" s="151"/>
      <c r="E150" s="38"/>
      <c r="G150" s="38"/>
      <c r="H150" s="21"/>
      <c r="I150" s="150"/>
      <c r="J150" s="151"/>
      <c r="K150" s="22"/>
      <c r="L150" s="21"/>
      <c r="M150" s="152"/>
      <c r="N150" s="151"/>
      <c r="O150" s="38"/>
      <c r="P150" s="150"/>
      <c r="Q150" s="151"/>
    </row>
    <row r="151" spans="1:17" ht="15.5" x14ac:dyDescent="0.25">
      <c r="A151" s="154"/>
      <c r="B151" s="154"/>
      <c r="C151" s="157"/>
      <c r="D151" s="151"/>
      <c r="E151" s="37"/>
      <c r="G151" s="37"/>
      <c r="H151" s="23"/>
      <c r="I151" s="158"/>
      <c r="J151" s="151"/>
      <c r="K151" s="37"/>
      <c r="L151" s="23"/>
      <c r="M151" s="158"/>
      <c r="N151" s="151"/>
      <c r="O151" s="37"/>
      <c r="P151" s="158"/>
      <c r="Q151" s="151"/>
    </row>
    <row r="152" spans="1:17" outlineLevel="1" x14ac:dyDescent="0.25">
      <c r="A152" s="153"/>
      <c r="B152" s="153"/>
      <c r="C152" s="156"/>
      <c r="D152" s="151"/>
      <c r="E152" s="38"/>
      <c r="G152" s="38"/>
      <c r="H152" s="21"/>
      <c r="I152" s="150"/>
      <c r="J152" s="151"/>
      <c r="K152" s="22"/>
      <c r="L152" s="21"/>
      <c r="M152" s="152"/>
      <c r="N152" s="151"/>
      <c r="O152" s="38"/>
      <c r="P152" s="150"/>
      <c r="Q152" s="151"/>
    </row>
    <row r="153" spans="1:17" outlineLevel="1" x14ac:dyDescent="0.25">
      <c r="A153" s="155"/>
      <c r="B153" s="155"/>
      <c r="C153" s="156"/>
      <c r="D153" s="151"/>
      <c r="E153" s="38"/>
      <c r="G153" s="38"/>
      <c r="H153" s="21"/>
      <c r="I153" s="150"/>
      <c r="J153" s="151"/>
      <c r="K153" s="22"/>
      <c r="L153" s="21"/>
      <c r="M153" s="152"/>
      <c r="N153" s="151"/>
      <c r="O153" s="38"/>
      <c r="P153" s="150"/>
      <c r="Q153" s="151"/>
    </row>
    <row r="154" spans="1:17" outlineLevel="1" x14ac:dyDescent="0.25">
      <c r="A154" s="155"/>
      <c r="B154" s="155"/>
      <c r="C154" s="156"/>
      <c r="D154" s="151"/>
      <c r="E154" s="38"/>
      <c r="G154" s="38"/>
      <c r="H154" s="21"/>
      <c r="I154" s="150"/>
      <c r="J154" s="151"/>
      <c r="K154" s="22"/>
      <c r="L154" s="21"/>
      <c r="M154" s="152"/>
      <c r="N154" s="151"/>
      <c r="O154" s="38"/>
      <c r="P154" s="150"/>
      <c r="Q154" s="151"/>
    </row>
    <row r="155" spans="1:17" outlineLevel="1" x14ac:dyDescent="0.25">
      <c r="A155" s="155"/>
      <c r="B155" s="155"/>
      <c r="C155" s="156"/>
      <c r="D155" s="151"/>
      <c r="E155" s="38"/>
      <c r="G155" s="38"/>
      <c r="H155" s="21"/>
      <c r="I155" s="150"/>
      <c r="J155" s="151"/>
      <c r="K155" s="22"/>
      <c r="L155" s="21"/>
      <c r="M155" s="152"/>
      <c r="N155" s="151"/>
      <c r="O155" s="38"/>
      <c r="P155" s="150"/>
      <c r="Q155" s="151"/>
    </row>
    <row r="156" spans="1:17" outlineLevel="1" x14ac:dyDescent="0.25">
      <c r="A156" s="155"/>
      <c r="B156" s="155"/>
      <c r="C156" s="156"/>
      <c r="D156" s="151"/>
      <c r="E156" s="38"/>
      <c r="G156" s="38"/>
      <c r="H156" s="21"/>
      <c r="I156" s="150"/>
      <c r="J156" s="151"/>
      <c r="K156" s="22"/>
      <c r="L156" s="21"/>
      <c r="M156" s="152"/>
      <c r="N156" s="151"/>
      <c r="O156" s="38"/>
      <c r="P156" s="150"/>
      <c r="Q156" s="151"/>
    </row>
    <row r="157" spans="1:17" outlineLevel="1" x14ac:dyDescent="0.25">
      <c r="A157" s="155"/>
      <c r="B157" s="155"/>
      <c r="C157" s="156"/>
      <c r="D157" s="151"/>
      <c r="E157" s="38"/>
      <c r="G157" s="38"/>
      <c r="H157" s="21"/>
      <c r="I157" s="150"/>
      <c r="J157" s="151"/>
      <c r="K157" s="22"/>
      <c r="L157" s="21"/>
      <c r="M157" s="152"/>
      <c r="N157" s="151"/>
      <c r="O157" s="38"/>
      <c r="P157" s="150"/>
      <c r="Q157" s="151"/>
    </row>
    <row r="158" spans="1:17" outlineLevel="1" x14ac:dyDescent="0.25">
      <c r="A158" s="155"/>
      <c r="B158" s="155"/>
      <c r="C158" s="156"/>
      <c r="D158" s="151"/>
      <c r="E158" s="38"/>
      <c r="G158" s="38"/>
      <c r="H158" s="21"/>
      <c r="I158" s="150"/>
      <c r="J158" s="151"/>
      <c r="K158" s="22"/>
      <c r="L158" s="21"/>
      <c r="M158" s="152"/>
      <c r="N158" s="151"/>
      <c r="O158" s="38"/>
      <c r="P158" s="150"/>
      <c r="Q158" s="151"/>
    </row>
    <row r="159" spans="1:17" outlineLevel="1" x14ac:dyDescent="0.25">
      <c r="A159" s="155"/>
      <c r="B159" s="155"/>
      <c r="C159" s="156"/>
      <c r="D159" s="151"/>
      <c r="E159" s="38"/>
      <c r="G159" s="38"/>
      <c r="H159" s="21"/>
      <c r="I159" s="150"/>
      <c r="J159" s="151"/>
      <c r="K159" s="22"/>
      <c r="L159" s="21"/>
      <c r="M159" s="152"/>
      <c r="N159" s="151"/>
      <c r="O159" s="38"/>
      <c r="P159" s="150"/>
      <c r="Q159" s="151"/>
    </row>
    <row r="160" spans="1:17" ht="15.5" x14ac:dyDescent="0.25">
      <c r="A160" s="154"/>
      <c r="B160" s="154"/>
      <c r="C160" s="157"/>
      <c r="D160" s="151"/>
      <c r="E160" s="37"/>
      <c r="G160" s="37"/>
      <c r="H160" s="23"/>
      <c r="I160" s="158"/>
      <c r="J160" s="151"/>
      <c r="K160" s="37"/>
      <c r="L160" s="23"/>
      <c r="M160" s="158"/>
      <c r="N160" s="151"/>
      <c r="O160" s="37"/>
      <c r="P160" s="158"/>
      <c r="Q160" s="151"/>
    </row>
    <row r="161" spans="1:17" outlineLevel="1" x14ac:dyDescent="0.25">
      <c r="A161" s="153"/>
      <c r="B161" s="153"/>
      <c r="C161" s="156"/>
      <c r="D161" s="151"/>
      <c r="E161" s="38"/>
      <c r="G161" s="38"/>
      <c r="H161" s="21"/>
      <c r="I161" s="150"/>
      <c r="J161" s="151"/>
      <c r="K161" s="22"/>
      <c r="L161" s="21"/>
      <c r="M161" s="152"/>
      <c r="N161" s="151"/>
      <c r="O161" s="38"/>
      <c r="P161" s="150"/>
      <c r="Q161" s="151"/>
    </row>
    <row r="162" spans="1:17" ht="15.5" x14ac:dyDescent="0.25">
      <c r="A162" s="154"/>
      <c r="B162" s="154"/>
      <c r="C162" s="157"/>
      <c r="D162" s="151"/>
      <c r="E162" s="37"/>
      <c r="G162" s="37"/>
      <c r="H162" s="23"/>
      <c r="I162" s="158"/>
      <c r="J162" s="151"/>
      <c r="K162" s="37"/>
      <c r="L162" s="23"/>
      <c r="M162" s="158"/>
      <c r="N162" s="151"/>
      <c r="O162" s="37"/>
      <c r="P162" s="158"/>
      <c r="Q162" s="151"/>
    </row>
    <row r="163" spans="1:17" outlineLevel="1" x14ac:dyDescent="0.25">
      <c r="A163" s="153"/>
      <c r="B163" s="153"/>
      <c r="C163" s="156"/>
      <c r="D163" s="151"/>
      <c r="E163" s="38"/>
      <c r="G163" s="38"/>
      <c r="H163" s="21"/>
      <c r="I163" s="150"/>
      <c r="J163" s="151"/>
      <c r="K163" s="22"/>
      <c r="L163" s="21"/>
      <c r="M163" s="152"/>
      <c r="N163" s="151"/>
      <c r="O163" s="38"/>
      <c r="P163" s="150"/>
      <c r="Q163" s="151"/>
    </row>
    <row r="164" spans="1:17" ht="15.5" x14ac:dyDescent="0.25">
      <c r="A164" s="154"/>
      <c r="B164" s="154"/>
      <c r="C164" s="157"/>
      <c r="D164" s="151"/>
      <c r="E164" s="37"/>
      <c r="G164" s="37"/>
      <c r="H164" s="23"/>
      <c r="I164" s="158"/>
      <c r="J164" s="151"/>
      <c r="K164" s="37"/>
      <c r="L164" s="23"/>
      <c r="M164" s="158"/>
      <c r="N164" s="151"/>
      <c r="O164" s="37"/>
      <c r="P164" s="158"/>
      <c r="Q164" s="151"/>
    </row>
    <row r="165" spans="1:17" outlineLevel="1" x14ac:dyDescent="0.25">
      <c r="A165" s="153"/>
      <c r="B165" s="153"/>
      <c r="C165" s="156"/>
      <c r="D165" s="151"/>
      <c r="E165" s="38"/>
      <c r="G165" s="38"/>
      <c r="H165" s="21"/>
      <c r="I165" s="150"/>
      <c r="J165" s="151"/>
      <c r="K165" s="22"/>
      <c r="L165" s="21"/>
      <c r="M165" s="152"/>
      <c r="N165" s="151"/>
      <c r="O165" s="38"/>
      <c r="P165" s="150"/>
      <c r="Q165" s="151"/>
    </row>
    <row r="166" spans="1:17" ht="15.5" x14ac:dyDescent="0.25">
      <c r="A166" s="154"/>
      <c r="B166" s="154"/>
      <c r="C166" s="157"/>
      <c r="D166" s="151"/>
      <c r="E166" s="37"/>
      <c r="G166" s="37"/>
      <c r="H166" s="23"/>
      <c r="I166" s="158"/>
      <c r="J166" s="151"/>
      <c r="K166" s="37"/>
      <c r="L166" s="23"/>
      <c r="M166" s="158"/>
      <c r="N166" s="151"/>
      <c r="O166" s="37"/>
      <c r="P166" s="158"/>
      <c r="Q166" s="151"/>
    </row>
    <row r="167" spans="1:17" outlineLevel="1" x14ac:dyDescent="0.25">
      <c r="A167" s="153"/>
      <c r="B167" s="153"/>
      <c r="C167" s="156"/>
      <c r="D167" s="151"/>
      <c r="E167" s="38"/>
      <c r="G167" s="38"/>
      <c r="H167" s="21"/>
      <c r="I167" s="150"/>
      <c r="J167" s="151"/>
      <c r="K167" s="22"/>
      <c r="L167" s="21"/>
      <c r="M167" s="152"/>
      <c r="N167" s="151"/>
      <c r="O167" s="38"/>
      <c r="P167" s="150"/>
      <c r="Q167" s="151"/>
    </row>
    <row r="168" spans="1:17" ht="15.5" x14ac:dyDescent="0.25">
      <c r="A168" s="154"/>
      <c r="B168" s="154"/>
      <c r="C168" s="157"/>
      <c r="D168" s="151"/>
      <c r="E168" s="37"/>
      <c r="G168" s="37"/>
      <c r="H168" s="23"/>
      <c r="I168" s="158"/>
      <c r="J168" s="151"/>
      <c r="K168" s="37"/>
      <c r="L168" s="23"/>
      <c r="M168" s="158"/>
      <c r="N168" s="151"/>
      <c r="O168" s="37"/>
      <c r="P168" s="158"/>
      <c r="Q168" s="151"/>
    </row>
    <row r="169" spans="1:17" outlineLevel="1" x14ac:dyDescent="0.25">
      <c r="A169" s="153"/>
      <c r="B169" s="153"/>
      <c r="C169" s="156"/>
      <c r="D169" s="151"/>
      <c r="E169" s="38"/>
      <c r="G169" s="38"/>
      <c r="H169" s="21"/>
      <c r="I169" s="150"/>
      <c r="J169" s="151"/>
      <c r="K169" s="22"/>
      <c r="L169" s="21"/>
      <c r="M169" s="152"/>
      <c r="N169" s="151"/>
      <c r="O169" s="38"/>
      <c r="P169" s="150"/>
      <c r="Q169" s="151"/>
    </row>
    <row r="170" spans="1:17" ht="15.5" x14ac:dyDescent="0.25">
      <c r="A170" s="154"/>
      <c r="B170" s="154"/>
      <c r="C170" s="157"/>
      <c r="D170" s="151"/>
      <c r="E170" s="37"/>
      <c r="G170" s="37"/>
      <c r="H170" s="23"/>
      <c r="I170" s="158"/>
      <c r="J170" s="151"/>
      <c r="K170" s="37"/>
      <c r="L170" s="23"/>
      <c r="M170" s="158"/>
      <c r="N170" s="151"/>
      <c r="O170" s="37"/>
      <c r="P170" s="158"/>
      <c r="Q170" s="151"/>
    </row>
    <row r="171" spans="1:17" outlineLevel="1" x14ac:dyDescent="0.25">
      <c r="A171" s="153"/>
      <c r="B171" s="153"/>
      <c r="C171" s="156"/>
      <c r="D171" s="151"/>
      <c r="E171" s="38"/>
      <c r="G171" s="38"/>
      <c r="H171" s="21"/>
      <c r="I171" s="150"/>
      <c r="J171" s="151"/>
      <c r="K171" s="22"/>
      <c r="L171" s="21"/>
      <c r="M171" s="152"/>
      <c r="N171" s="151"/>
      <c r="O171" s="38"/>
      <c r="P171" s="150"/>
      <c r="Q171" s="151"/>
    </row>
    <row r="172" spans="1:17" ht="15.5" x14ac:dyDescent="0.25">
      <c r="A172" s="154"/>
      <c r="B172" s="154"/>
      <c r="C172" s="157"/>
      <c r="D172" s="151"/>
      <c r="E172" s="37"/>
      <c r="G172" s="37"/>
      <c r="H172" s="23"/>
      <c r="I172" s="158"/>
      <c r="J172" s="151"/>
      <c r="K172" s="37"/>
      <c r="L172" s="23"/>
      <c r="M172" s="158"/>
      <c r="N172" s="151"/>
      <c r="O172" s="37"/>
      <c r="P172" s="158"/>
      <c r="Q172" s="151"/>
    </row>
    <row r="173" spans="1:17" outlineLevel="1" x14ac:dyDescent="0.25">
      <c r="A173" s="153"/>
      <c r="B173" s="153"/>
      <c r="C173" s="156"/>
      <c r="D173" s="151"/>
      <c r="E173" s="38"/>
      <c r="G173" s="38"/>
      <c r="H173" s="21"/>
      <c r="I173" s="150"/>
      <c r="J173" s="151"/>
      <c r="K173" s="22"/>
      <c r="L173" s="21"/>
      <c r="M173" s="152"/>
      <c r="N173" s="151"/>
      <c r="O173" s="38"/>
      <c r="P173" s="150"/>
      <c r="Q173" s="151"/>
    </row>
    <row r="174" spans="1:17" ht="15.5" x14ac:dyDescent="0.25">
      <c r="A174" s="154"/>
      <c r="B174" s="154"/>
      <c r="C174" s="157"/>
      <c r="D174" s="151"/>
      <c r="E174" s="37"/>
      <c r="G174" s="37"/>
      <c r="H174" s="23"/>
      <c r="I174" s="158"/>
      <c r="J174" s="151"/>
      <c r="K174" s="37"/>
      <c r="L174" s="23"/>
      <c r="M174" s="158"/>
      <c r="N174" s="151"/>
      <c r="O174" s="37"/>
      <c r="P174" s="158"/>
      <c r="Q174" s="151"/>
    </row>
    <row r="175" spans="1:17" outlineLevel="1" x14ac:dyDescent="0.25">
      <c r="A175" s="153"/>
      <c r="B175" s="153"/>
      <c r="C175" s="156"/>
      <c r="D175" s="151"/>
      <c r="E175" s="38"/>
      <c r="G175" s="38"/>
      <c r="H175" s="21"/>
      <c r="I175" s="150"/>
      <c r="J175" s="151"/>
      <c r="K175" s="22"/>
      <c r="L175" s="21"/>
      <c r="M175" s="152"/>
      <c r="N175" s="151"/>
      <c r="O175" s="38"/>
      <c r="P175" s="150"/>
      <c r="Q175" s="151"/>
    </row>
    <row r="176" spans="1:17" ht="15.5" x14ac:dyDescent="0.25">
      <c r="A176" s="154"/>
      <c r="B176" s="154"/>
      <c r="C176" s="157"/>
      <c r="D176" s="151"/>
      <c r="E176" s="37"/>
      <c r="G176" s="37"/>
      <c r="H176" s="23"/>
      <c r="I176" s="158"/>
      <c r="J176" s="151"/>
      <c r="K176" s="37"/>
      <c r="L176" s="23"/>
      <c r="M176" s="158"/>
      <c r="N176" s="151"/>
      <c r="O176" s="37"/>
      <c r="P176" s="158"/>
      <c r="Q176" s="151"/>
    </row>
    <row r="177" spans="1:17" outlineLevel="1" x14ac:dyDescent="0.25">
      <c r="A177" s="153"/>
      <c r="B177" s="153"/>
      <c r="C177" s="156"/>
      <c r="D177" s="151"/>
      <c r="E177" s="38"/>
      <c r="G177" s="38"/>
      <c r="H177" s="21"/>
      <c r="I177" s="150"/>
      <c r="J177" s="151"/>
      <c r="K177" s="22"/>
      <c r="L177" s="21"/>
      <c r="M177" s="152"/>
      <c r="N177" s="151"/>
      <c r="O177" s="38"/>
      <c r="P177" s="150"/>
      <c r="Q177" s="151"/>
    </row>
    <row r="178" spans="1:17" ht="15.5" x14ac:dyDescent="0.25">
      <c r="A178" s="154"/>
      <c r="B178" s="154"/>
      <c r="C178" s="157"/>
      <c r="D178" s="151"/>
      <c r="E178" s="37"/>
      <c r="G178" s="37"/>
      <c r="H178" s="23"/>
      <c r="I178" s="158"/>
      <c r="J178" s="151"/>
      <c r="K178" s="37"/>
      <c r="L178" s="23"/>
      <c r="M178" s="158"/>
      <c r="N178" s="151"/>
      <c r="O178" s="37"/>
      <c r="P178" s="158"/>
      <c r="Q178" s="151"/>
    </row>
    <row r="179" spans="1:17" outlineLevel="1" x14ac:dyDescent="0.25">
      <c r="A179" s="153"/>
      <c r="B179" s="153"/>
      <c r="C179" s="156"/>
      <c r="D179" s="151"/>
      <c r="E179" s="38"/>
      <c r="G179" s="38"/>
      <c r="H179" s="21"/>
      <c r="I179" s="150"/>
      <c r="J179" s="151"/>
      <c r="K179" s="22"/>
      <c r="L179" s="21"/>
      <c r="M179" s="152"/>
      <c r="N179" s="151"/>
      <c r="O179" s="38"/>
      <c r="P179" s="150"/>
      <c r="Q179" s="151"/>
    </row>
    <row r="180" spans="1:17" ht="15.5" x14ac:dyDescent="0.25">
      <c r="A180" s="154"/>
      <c r="B180" s="154"/>
      <c r="C180" s="157"/>
      <c r="D180" s="151"/>
      <c r="E180" s="37"/>
      <c r="G180" s="37"/>
      <c r="H180" s="23"/>
      <c r="I180" s="158"/>
      <c r="J180" s="151"/>
      <c r="K180" s="37"/>
      <c r="L180" s="23"/>
      <c r="M180" s="158"/>
      <c r="N180" s="151"/>
      <c r="O180" s="37"/>
      <c r="P180" s="158"/>
      <c r="Q180" s="151"/>
    </row>
    <row r="181" spans="1:17" outlineLevel="1" x14ac:dyDescent="0.25">
      <c r="A181" s="153"/>
      <c r="B181" s="153"/>
      <c r="C181" s="156"/>
      <c r="D181" s="151"/>
      <c r="E181" s="38"/>
      <c r="G181" s="38"/>
      <c r="H181" s="21"/>
      <c r="I181" s="150"/>
      <c r="J181" s="151"/>
      <c r="K181" s="22"/>
      <c r="L181" s="21"/>
      <c r="M181" s="152"/>
      <c r="N181" s="151"/>
      <c r="O181" s="38"/>
      <c r="P181" s="150"/>
      <c r="Q181" s="151"/>
    </row>
    <row r="182" spans="1:17" ht="15.5" x14ac:dyDescent="0.25">
      <c r="A182" s="154"/>
      <c r="B182" s="154"/>
      <c r="C182" s="157"/>
      <c r="D182" s="151"/>
      <c r="E182" s="37"/>
      <c r="G182" s="37"/>
      <c r="H182" s="23"/>
      <c r="I182" s="158"/>
      <c r="J182" s="151"/>
      <c r="K182" s="37"/>
      <c r="L182" s="23"/>
      <c r="M182" s="158"/>
      <c r="N182" s="151"/>
      <c r="O182" s="37"/>
      <c r="P182" s="158"/>
      <c r="Q182" s="151"/>
    </row>
    <row r="183" spans="1:17" outlineLevel="1" x14ac:dyDescent="0.25">
      <c r="A183" s="153"/>
      <c r="B183" s="153"/>
      <c r="C183" s="156"/>
      <c r="D183" s="151"/>
      <c r="E183" s="38"/>
      <c r="G183" s="38"/>
      <c r="H183" s="21"/>
      <c r="I183" s="150"/>
      <c r="J183" s="151"/>
      <c r="K183" s="22"/>
      <c r="L183" s="21"/>
      <c r="M183" s="152"/>
      <c r="N183" s="151"/>
      <c r="O183" s="38"/>
      <c r="P183" s="150"/>
      <c r="Q183" s="151"/>
    </row>
    <row r="184" spans="1:17" ht="15.5" x14ac:dyDescent="0.25">
      <c r="A184" s="154"/>
      <c r="B184" s="154"/>
      <c r="C184" s="157"/>
      <c r="D184" s="151"/>
      <c r="E184" s="37"/>
      <c r="G184" s="37"/>
      <c r="H184" s="23"/>
      <c r="I184" s="158"/>
      <c r="J184" s="151"/>
      <c r="K184" s="37"/>
      <c r="L184" s="23"/>
      <c r="M184" s="158"/>
      <c r="N184" s="151"/>
      <c r="O184" s="37"/>
      <c r="P184" s="158"/>
      <c r="Q184" s="151"/>
    </row>
    <row r="185" spans="1:17" outlineLevel="1" x14ac:dyDescent="0.25">
      <c r="A185" s="153"/>
      <c r="B185" s="153"/>
      <c r="C185" s="156"/>
      <c r="D185" s="151"/>
      <c r="E185" s="38"/>
      <c r="G185" s="38"/>
      <c r="H185" s="21"/>
      <c r="I185" s="150"/>
      <c r="J185" s="151"/>
      <c r="K185" s="22"/>
      <c r="L185" s="21"/>
      <c r="M185" s="152"/>
      <c r="N185" s="151"/>
      <c r="O185" s="38"/>
      <c r="P185" s="150"/>
      <c r="Q185" s="151"/>
    </row>
    <row r="186" spans="1:17" ht="15.5" x14ac:dyDescent="0.25">
      <c r="A186" s="154"/>
      <c r="B186" s="154"/>
      <c r="C186" s="157"/>
      <c r="D186" s="151"/>
      <c r="E186" s="37"/>
      <c r="G186" s="37"/>
      <c r="H186" s="23"/>
      <c r="I186" s="158"/>
      <c r="J186" s="151"/>
      <c r="K186" s="37"/>
      <c r="L186" s="23"/>
      <c r="M186" s="158"/>
      <c r="N186" s="151"/>
      <c r="O186" s="37"/>
      <c r="P186" s="158"/>
      <c r="Q186" s="151"/>
    </row>
    <row r="187" spans="1:17" outlineLevel="1" x14ac:dyDescent="0.25">
      <c r="A187" s="153"/>
      <c r="B187" s="153"/>
      <c r="C187" s="156"/>
      <c r="D187" s="151"/>
      <c r="E187" s="38"/>
      <c r="G187" s="38"/>
      <c r="H187" s="21"/>
      <c r="I187" s="150"/>
      <c r="J187" s="151"/>
      <c r="K187" s="22"/>
      <c r="L187" s="21"/>
      <c r="M187" s="152"/>
      <c r="N187" s="151"/>
      <c r="O187" s="38"/>
      <c r="P187" s="150"/>
      <c r="Q187" s="151"/>
    </row>
    <row r="188" spans="1:17" ht="15.5" x14ac:dyDescent="0.25">
      <c r="A188" s="154"/>
      <c r="B188" s="154"/>
      <c r="C188" s="157"/>
      <c r="D188" s="151"/>
      <c r="E188" s="37"/>
      <c r="G188" s="37"/>
      <c r="H188" s="23"/>
      <c r="I188" s="158"/>
      <c r="J188" s="151"/>
      <c r="K188" s="37"/>
      <c r="L188" s="23"/>
      <c r="M188" s="158"/>
      <c r="N188" s="151"/>
      <c r="O188" s="37"/>
      <c r="P188" s="158"/>
      <c r="Q188" s="151"/>
    </row>
    <row r="189" spans="1:17" outlineLevel="1" x14ac:dyDescent="0.25">
      <c r="A189" s="153"/>
      <c r="B189" s="153"/>
      <c r="C189" s="156"/>
      <c r="D189" s="151"/>
      <c r="E189" s="38"/>
      <c r="G189" s="38"/>
      <c r="H189" s="21"/>
      <c r="I189" s="150"/>
      <c r="J189" s="151"/>
      <c r="K189" s="22"/>
      <c r="L189" s="21"/>
      <c r="M189" s="152"/>
      <c r="N189" s="151"/>
      <c r="O189" s="38"/>
      <c r="P189" s="150"/>
      <c r="Q189" s="151"/>
    </row>
    <row r="190" spans="1:17" ht="15.5" x14ac:dyDescent="0.25">
      <c r="A190" s="154"/>
      <c r="B190" s="154"/>
      <c r="C190" s="157"/>
      <c r="D190" s="151"/>
      <c r="E190" s="37"/>
      <c r="G190" s="37"/>
      <c r="H190" s="23"/>
      <c r="I190" s="158"/>
      <c r="J190" s="151"/>
      <c r="K190" s="37"/>
      <c r="L190" s="23"/>
      <c r="M190" s="158"/>
      <c r="N190" s="151"/>
      <c r="O190" s="37"/>
      <c r="P190" s="158"/>
      <c r="Q190" s="151"/>
    </row>
    <row r="191" spans="1:17" outlineLevel="1" x14ac:dyDescent="0.25">
      <c r="A191" s="153"/>
      <c r="B191" s="153"/>
      <c r="C191" s="156"/>
      <c r="D191" s="151"/>
      <c r="E191" s="38"/>
      <c r="G191" s="38"/>
      <c r="H191" s="21"/>
      <c r="I191" s="150"/>
      <c r="J191" s="151"/>
      <c r="K191" s="22"/>
      <c r="L191" s="21"/>
      <c r="M191" s="152"/>
      <c r="N191" s="151"/>
      <c r="O191" s="38"/>
      <c r="P191" s="150"/>
      <c r="Q191" s="151"/>
    </row>
    <row r="192" spans="1:17" ht="15.5" x14ac:dyDescent="0.25">
      <c r="A192" s="154"/>
      <c r="B192" s="154"/>
      <c r="C192" s="157"/>
      <c r="D192" s="151"/>
      <c r="E192" s="37"/>
      <c r="G192" s="37"/>
      <c r="H192" s="23"/>
      <c r="I192" s="158"/>
      <c r="J192" s="151"/>
      <c r="K192" s="37"/>
      <c r="L192" s="23"/>
      <c r="M192" s="158"/>
      <c r="N192" s="151"/>
      <c r="O192" s="37"/>
      <c r="P192" s="158"/>
      <c r="Q192" s="151"/>
    </row>
    <row r="193" spans="1:17" outlineLevel="1" x14ac:dyDescent="0.25">
      <c r="A193" s="153"/>
      <c r="B193" s="153"/>
      <c r="C193" s="156"/>
      <c r="D193" s="151"/>
      <c r="E193" s="38"/>
      <c r="G193" s="38"/>
      <c r="H193" s="21"/>
      <c r="I193" s="150"/>
      <c r="J193" s="151"/>
      <c r="K193" s="22"/>
      <c r="L193" s="21"/>
      <c r="M193" s="152"/>
      <c r="N193" s="151"/>
      <c r="O193" s="38"/>
      <c r="P193" s="150"/>
      <c r="Q193" s="151"/>
    </row>
    <row r="194" spans="1:17" ht="15.5" x14ac:dyDescent="0.25">
      <c r="A194" s="154"/>
      <c r="B194" s="154"/>
      <c r="C194" s="157"/>
      <c r="D194" s="151"/>
      <c r="E194" s="37"/>
      <c r="G194" s="37"/>
      <c r="H194" s="23"/>
      <c r="I194" s="158"/>
      <c r="J194" s="151"/>
      <c r="K194" s="37"/>
      <c r="L194" s="23"/>
      <c r="M194" s="158"/>
      <c r="N194" s="151"/>
      <c r="O194" s="37"/>
      <c r="P194" s="158"/>
      <c r="Q194" s="151"/>
    </row>
    <row r="195" spans="1:17" outlineLevel="1" x14ac:dyDescent="0.25">
      <c r="A195" s="153"/>
      <c r="B195" s="153"/>
      <c r="C195" s="156"/>
      <c r="D195" s="151"/>
      <c r="E195" s="38"/>
      <c r="G195" s="38"/>
      <c r="H195" s="21"/>
      <c r="I195" s="150"/>
      <c r="J195" s="151"/>
      <c r="K195" s="22"/>
      <c r="L195" s="21"/>
      <c r="M195" s="152"/>
      <c r="N195" s="151"/>
      <c r="O195" s="38"/>
      <c r="P195" s="150"/>
      <c r="Q195" s="151"/>
    </row>
    <row r="196" spans="1:17" ht="15.5" x14ac:dyDescent="0.25">
      <c r="A196" s="154"/>
      <c r="B196" s="154"/>
      <c r="C196" s="157"/>
      <c r="D196" s="151"/>
      <c r="E196" s="37"/>
      <c r="G196" s="37"/>
      <c r="H196" s="23"/>
      <c r="I196" s="158"/>
      <c r="J196" s="151"/>
      <c r="K196" s="37"/>
      <c r="L196" s="23"/>
      <c r="M196" s="158"/>
      <c r="N196" s="151"/>
      <c r="O196" s="37"/>
      <c r="P196" s="158"/>
      <c r="Q196" s="151"/>
    </row>
    <row r="197" spans="1:17" outlineLevel="1" x14ac:dyDescent="0.25">
      <c r="A197" s="153"/>
      <c r="B197" s="153"/>
      <c r="C197" s="156"/>
      <c r="D197" s="151"/>
      <c r="E197" s="38"/>
      <c r="G197" s="38"/>
      <c r="H197" s="21"/>
      <c r="I197" s="150"/>
      <c r="J197" s="151"/>
      <c r="K197" s="22"/>
      <c r="L197" s="21"/>
      <c r="M197" s="152"/>
      <c r="N197" s="151"/>
      <c r="O197" s="38"/>
      <c r="P197" s="150"/>
      <c r="Q197" s="151"/>
    </row>
    <row r="198" spans="1:17" outlineLevel="1" x14ac:dyDescent="0.25">
      <c r="A198" s="155"/>
      <c r="B198" s="155"/>
      <c r="C198" s="156"/>
      <c r="D198" s="151"/>
      <c r="E198" s="38"/>
      <c r="G198" s="38"/>
      <c r="H198" s="21"/>
      <c r="I198" s="150"/>
      <c r="J198" s="151"/>
      <c r="K198" s="22"/>
      <c r="L198" s="21"/>
      <c r="M198" s="152"/>
      <c r="N198" s="151"/>
      <c r="O198" s="38"/>
      <c r="P198" s="150"/>
      <c r="Q198" s="151"/>
    </row>
    <row r="199" spans="1:17" outlineLevel="1" x14ac:dyDescent="0.25">
      <c r="A199" s="155"/>
      <c r="B199" s="155"/>
      <c r="C199" s="156"/>
      <c r="D199" s="151"/>
      <c r="E199" s="38"/>
      <c r="G199" s="38"/>
      <c r="H199" s="21"/>
      <c r="I199" s="150"/>
      <c r="J199" s="151"/>
      <c r="K199" s="22"/>
      <c r="L199" s="21"/>
      <c r="M199" s="152"/>
      <c r="N199" s="151"/>
      <c r="O199" s="38"/>
      <c r="P199" s="150"/>
      <c r="Q199" s="151"/>
    </row>
    <row r="200" spans="1:17" outlineLevel="1" x14ac:dyDescent="0.25">
      <c r="A200" s="155"/>
      <c r="B200" s="155"/>
      <c r="C200" s="156"/>
      <c r="D200" s="151"/>
      <c r="E200" s="38"/>
      <c r="G200" s="38"/>
      <c r="H200" s="21"/>
      <c r="I200" s="150"/>
      <c r="J200" s="151"/>
      <c r="K200" s="22"/>
      <c r="L200" s="21"/>
      <c r="M200" s="152"/>
      <c r="N200" s="151"/>
      <c r="O200" s="38"/>
      <c r="P200" s="150"/>
      <c r="Q200" s="151"/>
    </row>
    <row r="201" spans="1:17" outlineLevel="1" x14ac:dyDescent="0.25">
      <c r="A201" s="155"/>
      <c r="B201" s="155"/>
      <c r="C201" s="156"/>
      <c r="D201" s="151"/>
      <c r="E201" s="38"/>
      <c r="G201" s="38"/>
      <c r="H201" s="21"/>
      <c r="I201" s="150"/>
      <c r="J201" s="151"/>
      <c r="K201" s="22"/>
      <c r="L201" s="21"/>
      <c r="M201" s="152"/>
      <c r="N201" s="151"/>
      <c r="O201" s="38"/>
      <c r="P201" s="150"/>
      <c r="Q201" s="151"/>
    </row>
    <row r="202" spans="1:17" outlineLevel="1" x14ac:dyDescent="0.25">
      <c r="A202" s="155"/>
      <c r="B202" s="155"/>
      <c r="C202" s="156"/>
      <c r="D202" s="151"/>
      <c r="E202" s="38"/>
      <c r="G202" s="38"/>
      <c r="H202" s="21"/>
      <c r="I202" s="150"/>
      <c r="J202" s="151"/>
      <c r="K202" s="22"/>
      <c r="L202" s="21"/>
      <c r="M202" s="152"/>
      <c r="N202" s="151"/>
      <c r="O202" s="38"/>
      <c r="P202" s="150"/>
      <c r="Q202" s="151"/>
    </row>
    <row r="203" spans="1:17" outlineLevel="1" x14ac:dyDescent="0.25">
      <c r="A203" s="155"/>
      <c r="B203" s="155"/>
      <c r="C203" s="156"/>
      <c r="D203" s="151"/>
      <c r="E203" s="38"/>
      <c r="G203" s="38"/>
      <c r="H203" s="21"/>
      <c r="I203" s="150"/>
      <c r="J203" s="151"/>
      <c r="K203" s="22"/>
      <c r="L203" s="21"/>
      <c r="M203" s="152"/>
      <c r="N203" s="151"/>
      <c r="O203" s="38"/>
      <c r="P203" s="150"/>
      <c r="Q203" s="151"/>
    </row>
    <row r="204" spans="1:17" outlineLevel="1" x14ac:dyDescent="0.25">
      <c r="A204" s="155"/>
      <c r="B204" s="155"/>
      <c r="C204" s="156"/>
      <c r="D204" s="151"/>
      <c r="E204" s="38"/>
      <c r="G204" s="38"/>
      <c r="H204" s="21"/>
      <c r="I204" s="150"/>
      <c r="J204" s="151"/>
      <c r="K204" s="22"/>
      <c r="L204" s="21"/>
      <c r="M204" s="152"/>
      <c r="N204" s="151"/>
      <c r="O204" s="38"/>
      <c r="P204" s="150"/>
      <c r="Q204" s="151"/>
    </row>
    <row r="205" spans="1:17" ht="15.5" x14ac:dyDescent="0.25">
      <c r="A205" s="154"/>
      <c r="B205" s="154"/>
      <c r="C205" s="157"/>
      <c r="D205" s="151"/>
      <c r="E205" s="37"/>
      <c r="G205" s="37"/>
      <c r="H205" s="23"/>
      <c r="I205" s="158"/>
      <c r="J205" s="151"/>
      <c r="K205" s="37"/>
      <c r="L205" s="23"/>
      <c r="M205" s="158"/>
      <c r="N205" s="151"/>
      <c r="O205" s="37"/>
      <c r="P205" s="158"/>
      <c r="Q205" s="151"/>
    </row>
    <row r="206" spans="1:17" outlineLevel="1" x14ac:dyDescent="0.25">
      <c r="A206" s="153"/>
      <c r="B206" s="153"/>
      <c r="C206" s="156"/>
      <c r="D206" s="151"/>
      <c r="E206" s="38"/>
      <c r="G206" s="38"/>
      <c r="H206" s="21"/>
      <c r="I206" s="150"/>
      <c r="J206" s="151"/>
      <c r="K206" s="22"/>
      <c r="L206" s="21"/>
      <c r="M206" s="152"/>
      <c r="N206" s="151"/>
      <c r="O206" s="38"/>
      <c r="P206" s="150"/>
      <c r="Q206" s="151"/>
    </row>
    <row r="207" spans="1:17" outlineLevel="1" x14ac:dyDescent="0.25">
      <c r="A207" s="155"/>
      <c r="B207" s="155"/>
      <c r="C207" s="156"/>
      <c r="D207" s="151"/>
      <c r="E207" s="38"/>
      <c r="G207" s="38"/>
      <c r="H207" s="21"/>
      <c r="I207" s="150"/>
      <c r="J207" s="151"/>
      <c r="K207" s="22"/>
      <c r="L207" s="21"/>
      <c r="M207" s="152"/>
      <c r="N207" s="151"/>
      <c r="O207" s="38"/>
      <c r="P207" s="150"/>
      <c r="Q207" s="151"/>
    </row>
    <row r="208" spans="1:17" ht="15.5" x14ac:dyDescent="0.25">
      <c r="A208" s="154"/>
      <c r="B208" s="154"/>
      <c r="C208" s="157"/>
      <c r="D208" s="151"/>
      <c r="E208" s="37"/>
      <c r="G208" s="37"/>
      <c r="H208" s="23"/>
      <c r="I208" s="158"/>
      <c r="J208" s="151"/>
      <c r="K208" s="37"/>
      <c r="L208" s="23"/>
      <c r="M208" s="158"/>
      <c r="N208" s="151"/>
      <c r="O208" s="37"/>
      <c r="P208" s="158"/>
      <c r="Q208" s="151"/>
    </row>
    <row r="209" spans="1:17" outlineLevel="1" x14ac:dyDescent="0.25">
      <c r="A209" s="153"/>
      <c r="B209" s="153"/>
      <c r="C209" s="156"/>
      <c r="D209" s="151"/>
      <c r="E209" s="38"/>
      <c r="G209" s="38"/>
      <c r="H209" s="21"/>
      <c r="I209" s="150"/>
      <c r="J209" s="151"/>
      <c r="K209" s="22"/>
      <c r="L209" s="21"/>
      <c r="M209" s="152"/>
      <c r="N209" s="151"/>
      <c r="O209" s="38"/>
      <c r="P209" s="150"/>
      <c r="Q209" s="151"/>
    </row>
    <row r="210" spans="1:17" outlineLevel="1" x14ac:dyDescent="0.25">
      <c r="A210" s="155"/>
      <c r="B210" s="155"/>
      <c r="C210" s="156"/>
      <c r="D210" s="151"/>
      <c r="E210" s="38"/>
      <c r="G210" s="38"/>
      <c r="H210" s="21"/>
      <c r="I210" s="150"/>
      <c r="J210" s="151"/>
      <c r="K210" s="22"/>
      <c r="L210" s="21"/>
      <c r="M210" s="152"/>
      <c r="N210" s="151"/>
      <c r="O210" s="38"/>
      <c r="P210" s="150"/>
      <c r="Q210" s="151"/>
    </row>
    <row r="211" spans="1:17" ht="15.5" x14ac:dyDescent="0.25">
      <c r="A211" s="154"/>
      <c r="B211" s="154"/>
      <c r="C211" s="157"/>
      <c r="D211" s="151"/>
      <c r="E211" s="37"/>
      <c r="G211" s="37"/>
      <c r="H211" s="23"/>
      <c r="I211" s="158"/>
      <c r="J211" s="151"/>
      <c r="K211" s="37"/>
      <c r="L211" s="23"/>
      <c r="M211" s="158"/>
      <c r="N211" s="151"/>
      <c r="O211" s="37"/>
      <c r="P211" s="158"/>
      <c r="Q211" s="151"/>
    </row>
    <row r="212" spans="1:17" outlineLevel="1" x14ac:dyDescent="0.25">
      <c r="A212" s="153"/>
      <c r="B212" s="153"/>
      <c r="C212" s="156"/>
      <c r="D212" s="151"/>
      <c r="E212" s="38"/>
      <c r="G212" s="38"/>
      <c r="H212" s="21"/>
      <c r="I212" s="150"/>
      <c r="J212" s="151"/>
      <c r="K212" s="22"/>
      <c r="L212" s="21"/>
      <c r="M212" s="152"/>
      <c r="N212" s="151"/>
      <c r="O212" s="38"/>
      <c r="P212" s="150"/>
      <c r="Q212" s="151"/>
    </row>
    <row r="213" spans="1:17" ht="15.5" x14ac:dyDescent="0.25">
      <c r="A213" s="154"/>
      <c r="B213" s="154"/>
      <c r="C213" s="157"/>
      <c r="D213" s="151"/>
      <c r="E213" s="37"/>
      <c r="G213" s="37"/>
      <c r="H213" s="23"/>
      <c r="I213" s="158"/>
      <c r="J213" s="151"/>
      <c r="K213" s="37"/>
      <c r="L213" s="23"/>
      <c r="M213" s="158"/>
      <c r="N213" s="151"/>
      <c r="O213" s="37"/>
      <c r="P213" s="158"/>
      <c r="Q213" s="151"/>
    </row>
    <row r="214" spans="1:17" outlineLevel="1" x14ac:dyDescent="0.25">
      <c r="A214" s="153"/>
      <c r="B214" s="153"/>
      <c r="C214" s="156"/>
      <c r="D214" s="151"/>
      <c r="E214" s="38"/>
      <c r="G214" s="38"/>
      <c r="H214" s="21"/>
      <c r="I214" s="150"/>
      <c r="J214" s="151"/>
      <c r="K214" s="22"/>
      <c r="L214" s="21"/>
      <c r="M214" s="152"/>
      <c r="N214" s="151"/>
      <c r="O214" s="38"/>
      <c r="P214" s="150"/>
      <c r="Q214" s="151"/>
    </row>
    <row r="215" spans="1:17" ht="15.5" x14ac:dyDescent="0.25">
      <c r="A215" s="154"/>
      <c r="B215" s="154"/>
      <c r="C215" s="157"/>
      <c r="D215" s="151"/>
      <c r="E215" s="37"/>
      <c r="G215" s="37"/>
      <c r="H215" s="23"/>
      <c r="I215" s="158"/>
      <c r="J215" s="151"/>
      <c r="K215" s="37"/>
      <c r="L215" s="23"/>
      <c r="M215" s="158"/>
      <c r="N215" s="151"/>
      <c r="O215" s="37"/>
      <c r="P215" s="158"/>
      <c r="Q215" s="151"/>
    </row>
    <row r="216" spans="1:17" outlineLevel="1" x14ac:dyDescent="0.25">
      <c r="A216" s="153"/>
      <c r="B216" s="153"/>
      <c r="C216" s="156"/>
      <c r="D216" s="151"/>
      <c r="E216" s="38"/>
      <c r="G216" s="38"/>
      <c r="H216" s="21"/>
      <c r="I216" s="150"/>
      <c r="J216" s="151"/>
      <c r="K216" s="22"/>
      <c r="L216" s="21"/>
      <c r="M216" s="152"/>
      <c r="N216" s="151"/>
      <c r="O216" s="38"/>
      <c r="P216" s="150"/>
      <c r="Q216" s="151"/>
    </row>
    <row r="217" spans="1:17" ht="15.5" x14ac:dyDescent="0.25">
      <c r="A217" s="154"/>
      <c r="B217" s="154"/>
      <c r="C217" s="157"/>
      <c r="D217" s="151"/>
      <c r="E217" s="37"/>
      <c r="G217" s="37"/>
      <c r="H217" s="23"/>
      <c r="I217" s="158"/>
      <c r="J217" s="151"/>
      <c r="K217" s="37"/>
      <c r="L217" s="23"/>
      <c r="M217" s="158"/>
      <c r="N217" s="151"/>
      <c r="O217" s="37"/>
      <c r="P217" s="158"/>
      <c r="Q217" s="151"/>
    </row>
    <row r="218" spans="1:17" outlineLevel="1" x14ac:dyDescent="0.25">
      <c r="A218" s="153"/>
      <c r="B218" s="153"/>
      <c r="C218" s="156"/>
      <c r="D218" s="151"/>
      <c r="E218" s="38"/>
      <c r="G218" s="38"/>
      <c r="H218" s="21"/>
      <c r="I218" s="150"/>
      <c r="J218" s="151"/>
      <c r="K218" s="22"/>
      <c r="L218" s="21"/>
      <c r="M218" s="152"/>
      <c r="N218" s="151"/>
      <c r="O218" s="38"/>
      <c r="P218" s="150"/>
      <c r="Q218" s="151"/>
    </row>
    <row r="219" spans="1:17" ht="15.5" x14ac:dyDescent="0.25">
      <c r="A219" s="154"/>
      <c r="B219" s="154"/>
      <c r="C219" s="157"/>
      <c r="D219" s="151"/>
      <c r="E219" s="37"/>
      <c r="G219" s="37"/>
      <c r="H219" s="23"/>
      <c r="I219" s="158"/>
      <c r="J219" s="151"/>
      <c r="K219" s="37"/>
      <c r="L219" s="23"/>
      <c r="M219" s="158"/>
      <c r="N219" s="151"/>
      <c r="O219" s="37"/>
      <c r="P219" s="158"/>
      <c r="Q219" s="151"/>
    </row>
    <row r="220" spans="1:17" outlineLevel="1" x14ac:dyDescent="0.25">
      <c r="A220" s="153"/>
      <c r="B220" s="153"/>
      <c r="C220" s="156"/>
      <c r="D220" s="151"/>
      <c r="E220" s="38"/>
      <c r="G220" s="38"/>
      <c r="H220" s="21"/>
      <c r="I220" s="150"/>
      <c r="J220" s="151"/>
      <c r="K220" s="22"/>
      <c r="L220" s="21"/>
      <c r="M220" s="152"/>
      <c r="N220" s="151"/>
      <c r="O220" s="38"/>
      <c r="P220" s="150"/>
      <c r="Q220" s="151"/>
    </row>
    <row r="221" spans="1:17" outlineLevel="1" x14ac:dyDescent="0.25">
      <c r="A221" s="155"/>
      <c r="B221" s="155"/>
      <c r="C221" s="156"/>
      <c r="D221" s="151"/>
      <c r="E221" s="38"/>
      <c r="G221" s="38"/>
      <c r="H221" s="21"/>
      <c r="I221" s="150"/>
      <c r="J221" s="151"/>
      <c r="K221" s="22"/>
      <c r="L221" s="21"/>
      <c r="M221" s="152"/>
      <c r="N221" s="151"/>
      <c r="O221" s="38"/>
      <c r="P221" s="150"/>
      <c r="Q221" s="151"/>
    </row>
    <row r="222" spans="1:17" outlineLevel="1" x14ac:dyDescent="0.25">
      <c r="A222" s="155"/>
      <c r="B222" s="155"/>
      <c r="C222" s="156"/>
      <c r="D222" s="151"/>
      <c r="E222" s="38"/>
      <c r="G222" s="38"/>
      <c r="H222" s="21"/>
      <c r="I222" s="150"/>
      <c r="J222" s="151"/>
      <c r="K222" s="22"/>
      <c r="L222" s="21"/>
      <c r="M222" s="152"/>
      <c r="N222" s="151"/>
      <c r="O222" s="38"/>
      <c r="P222" s="150"/>
      <c r="Q222" s="151"/>
    </row>
    <row r="223" spans="1:17" outlineLevel="1" x14ac:dyDescent="0.25">
      <c r="A223" s="155"/>
      <c r="B223" s="155"/>
      <c r="C223" s="156"/>
      <c r="D223" s="151"/>
      <c r="E223" s="38"/>
      <c r="G223" s="38"/>
      <c r="H223" s="21"/>
      <c r="I223" s="150"/>
      <c r="J223" s="151"/>
      <c r="K223" s="22"/>
      <c r="L223" s="21"/>
      <c r="M223" s="152"/>
      <c r="N223" s="151"/>
      <c r="O223" s="38"/>
      <c r="P223" s="150"/>
      <c r="Q223" s="151"/>
    </row>
    <row r="224" spans="1:17" outlineLevel="1" x14ac:dyDescent="0.25">
      <c r="A224" s="155"/>
      <c r="B224" s="155"/>
      <c r="C224" s="156"/>
      <c r="D224" s="151"/>
      <c r="E224" s="38"/>
      <c r="G224" s="38"/>
      <c r="H224" s="21"/>
      <c r="I224" s="150"/>
      <c r="J224" s="151"/>
      <c r="K224" s="22"/>
      <c r="L224" s="21"/>
      <c r="M224" s="152"/>
      <c r="N224" s="151"/>
      <c r="O224" s="38"/>
      <c r="P224" s="150"/>
      <c r="Q224" s="151"/>
    </row>
    <row r="225" spans="1:17" outlineLevel="1" x14ac:dyDescent="0.25">
      <c r="A225" s="155"/>
      <c r="B225" s="155"/>
      <c r="C225" s="156"/>
      <c r="D225" s="151"/>
      <c r="E225" s="38"/>
      <c r="G225" s="38"/>
      <c r="H225" s="21"/>
      <c r="I225" s="150"/>
      <c r="J225" s="151"/>
      <c r="K225" s="22"/>
      <c r="L225" s="21"/>
      <c r="M225" s="152"/>
      <c r="N225" s="151"/>
      <c r="O225" s="38"/>
      <c r="P225" s="150"/>
      <c r="Q225" s="151"/>
    </row>
    <row r="226" spans="1:17" outlineLevel="1" x14ac:dyDescent="0.25">
      <c r="A226" s="155"/>
      <c r="B226" s="155"/>
      <c r="C226" s="156"/>
      <c r="D226" s="151"/>
      <c r="E226" s="38"/>
      <c r="G226" s="38"/>
      <c r="H226" s="21"/>
      <c r="I226" s="150"/>
      <c r="J226" s="151"/>
      <c r="K226" s="22"/>
      <c r="L226" s="21"/>
      <c r="M226" s="152"/>
      <c r="N226" s="151"/>
      <c r="O226" s="38"/>
      <c r="P226" s="150"/>
      <c r="Q226" s="151"/>
    </row>
    <row r="227" spans="1:17" outlineLevel="1" x14ac:dyDescent="0.25">
      <c r="A227" s="155"/>
      <c r="B227" s="155"/>
      <c r="C227" s="156"/>
      <c r="D227" s="151"/>
      <c r="E227" s="38"/>
      <c r="G227" s="38"/>
      <c r="H227" s="21"/>
      <c r="I227" s="150"/>
      <c r="J227" s="151"/>
      <c r="K227" s="22"/>
      <c r="L227" s="21"/>
      <c r="M227" s="152"/>
      <c r="N227" s="151"/>
      <c r="O227" s="38"/>
      <c r="P227" s="150"/>
      <c r="Q227" s="151"/>
    </row>
    <row r="228" spans="1:17" ht="15.5" x14ac:dyDescent="0.25">
      <c r="A228" s="154"/>
      <c r="B228" s="154"/>
      <c r="C228" s="157"/>
      <c r="D228" s="151"/>
      <c r="E228" s="37"/>
      <c r="G228" s="37"/>
      <c r="H228" s="23"/>
      <c r="I228" s="158"/>
      <c r="J228" s="151"/>
      <c r="K228" s="37"/>
      <c r="L228" s="23"/>
      <c r="M228" s="158"/>
      <c r="N228" s="151"/>
      <c r="O228" s="37"/>
      <c r="P228" s="158"/>
      <c r="Q228" s="151"/>
    </row>
    <row r="229" spans="1:17" outlineLevel="1" x14ac:dyDescent="0.25">
      <c r="A229" s="153"/>
      <c r="B229" s="153"/>
      <c r="C229" s="156"/>
      <c r="D229" s="151"/>
      <c r="E229" s="38"/>
      <c r="G229" s="38"/>
      <c r="H229" s="21"/>
      <c r="I229" s="150"/>
      <c r="J229" s="151"/>
      <c r="K229" s="22"/>
      <c r="L229" s="21"/>
      <c r="M229" s="152"/>
      <c r="N229" s="151"/>
      <c r="O229" s="38"/>
      <c r="P229" s="150"/>
      <c r="Q229" s="151"/>
    </row>
    <row r="230" spans="1:17" ht="15.5" x14ac:dyDescent="0.25">
      <c r="A230" s="154"/>
      <c r="B230" s="154"/>
      <c r="C230" s="157"/>
      <c r="D230" s="151"/>
      <c r="E230" s="37"/>
      <c r="G230" s="37"/>
      <c r="H230" s="23"/>
      <c r="I230" s="158"/>
      <c r="J230" s="151"/>
      <c r="K230" s="37"/>
      <c r="L230" s="23"/>
      <c r="M230" s="158"/>
      <c r="N230" s="151"/>
      <c r="O230" s="37"/>
      <c r="P230" s="158"/>
      <c r="Q230" s="151"/>
    </row>
    <row r="231" spans="1:17" outlineLevel="1" x14ac:dyDescent="0.25">
      <c r="A231" s="153"/>
      <c r="B231" s="153"/>
      <c r="C231" s="156"/>
      <c r="D231" s="151"/>
      <c r="E231" s="38"/>
      <c r="G231" s="38"/>
      <c r="H231" s="21"/>
      <c r="I231" s="150"/>
      <c r="J231" s="151"/>
      <c r="K231" s="22"/>
      <c r="L231" s="21"/>
      <c r="M231" s="152"/>
      <c r="N231" s="151"/>
      <c r="O231" s="38"/>
      <c r="P231" s="150"/>
      <c r="Q231" s="151"/>
    </row>
    <row r="232" spans="1:17" ht="15.5" x14ac:dyDescent="0.25">
      <c r="A232" s="154"/>
      <c r="B232" s="154"/>
      <c r="C232" s="157"/>
      <c r="D232" s="151"/>
      <c r="E232" s="37"/>
      <c r="G232" s="37"/>
      <c r="H232" s="23"/>
      <c r="I232" s="158"/>
      <c r="J232" s="151"/>
      <c r="K232" s="37"/>
      <c r="L232" s="23"/>
      <c r="M232" s="158"/>
      <c r="N232" s="151"/>
      <c r="O232" s="37"/>
      <c r="P232" s="158"/>
      <c r="Q232" s="151"/>
    </row>
    <row r="233" spans="1:17" outlineLevel="1" x14ac:dyDescent="0.25">
      <c r="A233" s="153"/>
      <c r="B233" s="153"/>
      <c r="C233" s="156"/>
      <c r="D233" s="151"/>
      <c r="E233" s="38"/>
      <c r="G233" s="38"/>
      <c r="H233" s="21"/>
      <c r="I233" s="150"/>
      <c r="J233" s="151"/>
      <c r="K233" s="22"/>
      <c r="L233" s="21"/>
      <c r="M233" s="152"/>
      <c r="N233" s="151"/>
      <c r="O233" s="38"/>
      <c r="P233" s="150"/>
      <c r="Q233" s="151"/>
    </row>
    <row r="234" spans="1:17" ht="15.5" x14ac:dyDescent="0.25">
      <c r="A234" s="154"/>
      <c r="B234" s="154"/>
      <c r="C234" s="157"/>
      <c r="D234" s="151"/>
      <c r="E234" s="37"/>
      <c r="G234" s="37"/>
      <c r="H234" s="23"/>
      <c r="I234" s="158"/>
      <c r="J234" s="151"/>
      <c r="K234" s="37"/>
      <c r="L234" s="23"/>
      <c r="M234" s="158"/>
      <c r="N234" s="151"/>
      <c r="O234" s="37"/>
      <c r="P234" s="158"/>
      <c r="Q234" s="151"/>
    </row>
    <row r="235" spans="1:17" outlineLevel="1" x14ac:dyDescent="0.25">
      <c r="A235" s="153"/>
      <c r="B235" s="153"/>
      <c r="C235" s="156"/>
      <c r="D235" s="151"/>
      <c r="E235" s="38"/>
      <c r="G235" s="38"/>
      <c r="H235" s="21"/>
      <c r="I235" s="150"/>
      <c r="J235" s="151"/>
      <c r="K235" s="22"/>
      <c r="L235" s="21"/>
      <c r="M235" s="152"/>
      <c r="N235" s="151"/>
      <c r="O235" s="38"/>
      <c r="P235" s="150"/>
      <c r="Q235" s="151"/>
    </row>
    <row r="236" spans="1:17" ht="15.5" x14ac:dyDescent="0.25">
      <c r="A236" s="154"/>
      <c r="B236" s="154"/>
      <c r="C236" s="157"/>
      <c r="D236" s="151"/>
      <c r="E236" s="37"/>
      <c r="G236" s="37"/>
      <c r="H236" s="23"/>
      <c r="I236" s="158"/>
      <c r="J236" s="151"/>
      <c r="K236" s="37"/>
      <c r="L236" s="23"/>
      <c r="M236" s="158"/>
      <c r="N236" s="151"/>
      <c r="O236" s="37"/>
      <c r="P236" s="158"/>
      <c r="Q236" s="151"/>
    </row>
    <row r="237" spans="1:17" outlineLevel="1" x14ac:dyDescent="0.25">
      <c r="A237" s="153"/>
      <c r="B237" s="153"/>
      <c r="C237" s="156"/>
      <c r="D237" s="151"/>
      <c r="E237" s="38"/>
      <c r="G237" s="38"/>
      <c r="H237" s="21"/>
      <c r="I237" s="150"/>
      <c r="J237" s="151"/>
      <c r="K237" s="22"/>
      <c r="L237" s="21"/>
      <c r="M237" s="152"/>
      <c r="N237" s="151"/>
      <c r="O237" s="38"/>
      <c r="P237" s="150"/>
      <c r="Q237" s="151"/>
    </row>
    <row r="238" spans="1:17" ht="15.5" x14ac:dyDescent="0.25">
      <c r="A238" s="154"/>
      <c r="B238" s="154"/>
      <c r="C238" s="157"/>
      <c r="D238" s="151"/>
      <c r="E238" s="37"/>
      <c r="G238" s="37"/>
      <c r="H238" s="23"/>
      <c r="I238" s="158"/>
      <c r="J238" s="151"/>
      <c r="K238" s="37"/>
      <c r="L238" s="23"/>
      <c r="M238" s="158"/>
      <c r="N238" s="151"/>
      <c r="O238" s="37"/>
      <c r="P238" s="158"/>
      <c r="Q238" s="151"/>
    </row>
    <row r="239" spans="1:17" outlineLevel="1" x14ac:dyDescent="0.25">
      <c r="A239" s="153"/>
      <c r="B239" s="153"/>
      <c r="C239" s="156"/>
      <c r="D239" s="151"/>
      <c r="E239" s="38"/>
      <c r="G239" s="38"/>
      <c r="H239" s="21"/>
      <c r="I239" s="150"/>
      <c r="J239" s="151"/>
      <c r="K239" s="22"/>
      <c r="L239" s="21"/>
      <c r="M239" s="152"/>
      <c r="N239" s="151"/>
      <c r="O239" s="38"/>
      <c r="P239" s="150"/>
      <c r="Q239" s="151"/>
    </row>
    <row r="240" spans="1:17" outlineLevel="1" x14ac:dyDescent="0.25">
      <c r="A240" s="155"/>
      <c r="B240" s="155"/>
      <c r="C240" s="156"/>
      <c r="D240" s="151"/>
      <c r="E240" s="38"/>
      <c r="G240" s="38"/>
      <c r="H240" s="21"/>
      <c r="I240" s="150"/>
      <c r="J240" s="151"/>
      <c r="K240" s="22"/>
      <c r="L240" s="21"/>
      <c r="M240" s="152"/>
      <c r="N240" s="151"/>
      <c r="O240" s="38"/>
      <c r="P240" s="150"/>
      <c r="Q240" s="151"/>
    </row>
    <row r="241" spans="1:17" ht="15.5" x14ac:dyDescent="0.25">
      <c r="A241" s="154"/>
      <c r="B241" s="154"/>
      <c r="C241" s="157"/>
      <c r="D241" s="151"/>
      <c r="E241" s="37"/>
      <c r="G241" s="37"/>
      <c r="H241" s="23"/>
      <c r="I241" s="158"/>
      <c r="J241" s="151"/>
      <c r="K241" s="37"/>
      <c r="L241" s="23"/>
      <c r="M241" s="158"/>
      <c r="N241" s="151"/>
      <c r="O241" s="37"/>
      <c r="P241" s="158"/>
      <c r="Q241" s="151"/>
    </row>
    <row r="242" spans="1:17" outlineLevel="1" x14ac:dyDescent="0.25">
      <c r="A242" s="153"/>
      <c r="B242" s="153"/>
      <c r="C242" s="156"/>
      <c r="D242" s="151"/>
      <c r="E242" s="38"/>
      <c r="G242" s="38"/>
      <c r="H242" s="21"/>
      <c r="I242" s="150"/>
      <c r="J242" s="151"/>
      <c r="K242" s="22"/>
      <c r="L242" s="21"/>
      <c r="M242" s="152"/>
      <c r="N242" s="151"/>
      <c r="O242" s="38"/>
      <c r="P242" s="150"/>
      <c r="Q242" s="151"/>
    </row>
    <row r="243" spans="1:17" ht="15.5" x14ac:dyDescent="0.25">
      <c r="A243" s="154"/>
      <c r="B243" s="154"/>
      <c r="C243" s="157"/>
      <c r="D243" s="151"/>
      <c r="E243" s="37"/>
      <c r="G243" s="37"/>
      <c r="H243" s="23"/>
      <c r="I243" s="158"/>
      <c r="J243" s="151"/>
      <c r="K243" s="37"/>
      <c r="L243" s="23"/>
      <c r="M243" s="158"/>
      <c r="N243" s="151"/>
      <c r="O243" s="37"/>
      <c r="P243" s="158"/>
      <c r="Q243" s="151"/>
    </row>
    <row r="244" spans="1:17" outlineLevel="1" x14ac:dyDescent="0.25">
      <c r="A244" s="153"/>
      <c r="B244" s="153"/>
      <c r="C244" s="156"/>
      <c r="D244" s="151"/>
      <c r="E244" s="38"/>
      <c r="G244" s="38"/>
      <c r="H244" s="21"/>
      <c r="I244" s="150"/>
      <c r="J244" s="151"/>
      <c r="K244" s="22"/>
      <c r="L244" s="21"/>
      <c r="M244" s="152"/>
      <c r="N244" s="151"/>
      <c r="O244" s="38"/>
      <c r="P244" s="150"/>
      <c r="Q244" s="151"/>
    </row>
    <row r="245" spans="1:17" outlineLevel="1" x14ac:dyDescent="0.25">
      <c r="A245" s="155"/>
      <c r="B245" s="155"/>
      <c r="C245" s="156"/>
      <c r="D245" s="151"/>
      <c r="E245" s="38"/>
      <c r="G245" s="38"/>
      <c r="H245" s="21"/>
      <c r="I245" s="150"/>
      <c r="J245" s="151"/>
      <c r="K245" s="22"/>
      <c r="L245" s="21"/>
      <c r="M245" s="152"/>
      <c r="N245" s="151"/>
      <c r="O245" s="38"/>
      <c r="P245" s="150"/>
      <c r="Q245" s="151"/>
    </row>
    <row r="246" spans="1:17" outlineLevel="1" x14ac:dyDescent="0.25">
      <c r="A246" s="155"/>
      <c r="B246" s="155"/>
      <c r="C246" s="156"/>
      <c r="D246" s="151"/>
      <c r="E246" s="38"/>
      <c r="G246" s="38"/>
      <c r="H246" s="21"/>
      <c r="I246" s="150"/>
      <c r="J246" s="151"/>
      <c r="K246" s="22"/>
      <c r="L246" s="21"/>
      <c r="M246" s="152"/>
      <c r="N246" s="151"/>
      <c r="O246" s="38"/>
      <c r="P246" s="150"/>
      <c r="Q246" s="151"/>
    </row>
    <row r="247" spans="1:17" outlineLevel="1" x14ac:dyDescent="0.25">
      <c r="A247" s="155"/>
      <c r="B247" s="155"/>
      <c r="C247" s="156"/>
      <c r="D247" s="151"/>
      <c r="E247" s="38"/>
      <c r="G247" s="38"/>
      <c r="H247" s="21"/>
      <c r="I247" s="150"/>
      <c r="J247" s="151"/>
      <c r="K247" s="22"/>
      <c r="L247" s="21"/>
      <c r="M247" s="152"/>
      <c r="N247" s="151"/>
      <c r="O247" s="38"/>
      <c r="P247" s="150"/>
      <c r="Q247" s="151"/>
    </row>
    <row r="248" spans="1:17" ht="15" customHeight="1" outlineLevel="1" x14ac:dyDescent="0.25">
      <c r="A248" s="155"/>
      <c r="B248" s="155"/>
      <c r="C248" s="156"/>
      <c r="D248" s="151"/>
      <c r="E248" s="38"/>
      <c r="G248" s="38"/>
      <c r="H248" s="21"/>
      <c r="I248" s="150"/>
      <c r="J248" s="151"/>
      <c r="K248" s="22"/>
      <c r="L248" s="21"/>
      <c r="M248" s="152"/>
      <c r="N248" s="151"/>
      <c r="O248" s="38"/>
      <c r="P248" s="150"/>
      <c r="Q248" s="151"/>
    </row>
    <row r="249" spans="1:17" ht="25.5" customHeight="1" x14ac:dyDescent="0.25">
      <c r="A249" s="154"/>
      <c r="B249" s="154"/>
      <c r="C249" s="157"/>
      <c r="D249" s="151"/>
      <c r="E249" s="37"/>
      <c r="G249" s="37"/>
      <c r="H249" s="23"/>
      <c r="I249" s="158"/>
      <c r="J249" s="151"/>
      <c r="K249" s="37"/>
      <c r="L249" s="23"/>
      <c r="M249" s="158"/>
      <c r="N249" s="151"/>
      <c r="O249" s="37"/>
      <c r="P249" s="158"/>
      <c r="Q249" s="151"/>
    </row>
    <row r="250" spans="1:17" ht="15" customHeight="1" outlineLevel="1" x14ac:dyDescent="0.25">
      <c r="A250" s="153"/>
      <c r="B250" s="153"/>
      <c r="C250" s="156"/>
      <c r="D250" s="151"/>
      <c r="E250" s="38"/>
      <c r="G250" s="38"/>
      <c r="H250" s="21"/>
      <c r="I250" s="150"/>
      <c r="J250" s="151"/>
      <c r="K250" s="22"/>
      <c r="L250" s="21"/>
      <c r="M250" s="152"/>
      <c r="N250" s="151"/>
      <c r="O250" s="38"/>
      <c r="P250" s="150"/>
      <c r="Q250" s="151"/>
    </row>
    <row r="251" spans="1:17" ht="25.5" customHeight="1" x14ac:dyDescent="0.25">
      <c r="A251" s="154"/>
      <c r="B251" s="154"/>
      <c r="C251" s="157"/>
      <c r="D251" s="151"/>
      <c r="E251" s="37"/>
      <c r="G251" s="37"/>
      <c r="H251" s="23"/>
      <c r="I251" s="158"/>
      <c r="J251" s="151"/>
      <c r="K251" s="37"/>
      <c r="L251" s="23"/>
      <c r="M251" s="158"/>
      <c r="N251" s="151"/>
      <c r="O251" s="37"/>
      <c r="P251" s="158"/>
      <c r="Q251" s="151"/>
    </row>
    <row r="252" spans="1:17" ht="15" customHeight="1" outlineLevel="1" x14ac:dyDescent="0.25">
      <c r="A252" s="153"/>
      <c r="B252" s="153"/>
      <c r="C252" s="156"/>
      <c r="D252" s="151"/>
      <c r="E252" s="38"/>
      <c r="G252" s="38"/>
      <c r="H252" s="21"/>
      <c r="I252" s="150"/>
      <c r="J252" s="151"/>
      <c r="K252" s="22"/>
      <c r="L252" s="21"/>
      <c r="M252" s="152"/>
      <c r="N252" s="151"/>
      <c r="O252" s="38"/>
      <c r="P252" s="150"/>
      <c r="Q252" s="151"/>
    </row>
    <row r="253" spans="1:17" ht="25.5" customHeight="1" x14ac:dyDescent="0.25">
      <c r="A253" s="154"/>
      <c r="B253" s="154"/>
      <c r="C253" s="157"/>
      <c r="D253" s="151"/>
      <c r="E253" s="37"/>
      <c r="G253" s="37"/>
      <c r="H253" s="23"/>
      <c r="I253" s="158"/>
      <c r="J253" s="151"/>
      <c r="K253" s="37"/>
      <c r="L253" s="23"/>
      <c r="M253" s="158"/>
      <c r="N253" s="151"/>
      <c r="O253" s="37"/>
      <c r="P253" s="158"/>
      <c r="Q253" s="151"/>
    </row>
    <row r="254" spans="1:17" ht="25.5" customHeight="1" outlineLevel="1" x14ac:dyDescent="0.25">
      <c r="A254" s="153"/>
      <c r="B254" s="153"/>
      <c r="C254" s="156"/>
      <c r="D254" s="151"/>
      <c r="E254" s="38"/>
      <c r="G254" s="38"/>
      <c r="H254" s="21"/>
      <c r="I254" s="150"/>
      <c r="J254" s="151"/>
      <c r="K254" s="22"/>
      <c r="L254" s="21"/>
      <c r="M254" s="152"/>
      <c r="N254" s="151"/>
      <c r="O254" s="38"/>
      <c r="P254" s="150"/>
      <c r="Q254" s="151"/>
    </row>
    <row r="255" spans="1:17" ht="25.5" customHeight="1" outlineLevel="1" x14ac:dyDescent="0.25">
      <c r="A255" s="155"/>
      <c r="B255" s="155"/>
      <c r="C255" s="156"/>
      <c r="D255" s="151"/>
      <c r="E255" s="38"/>
      <c r="G255" s="38"/>
      <c r="H255" s="21"/>
      <c r="I255" s="150"/>
      <c r="J255" s="151"/>
      <c r="K255" s="22"/>
      <c r="L255" s="21"/>
      <c r="M255" s="152"/>
      <c r="N255" s="151"/>
      <c r="O255" s="38"/>
      <c r="P255" s="150"/>
      <c r="Q255" s="151"/>
    </row>
    <row r="256" spans="1:17" ht="15" customHeight="1" outlineLevel="1" x14ac:dyDescent="0.25">
      <c r="A256" s="155"/>
      <c r="B256" s="155"/>
      <c r="C256" s="156"/>
      <c r="D256" s="151"/>
      <c r="E256" s="38"/>
      <c r="G256" s="38"/>
      <c r="H256" s="21"/>
      <c r="I256" s="150"/>
      <c r="J256" s="151"/>
      <c r="K256" s="22"/>
      <c r="L256" s="21"/>
      <c r="M256" s="152"/>
      <c r="N256" s="151"/>
      <c r="O256" s="38"/>
      <c r="P256" s="150"/>
      <c r="Q256" s="151"/>
    </row>
    <row r="257" spans="1:17" ht="25.5" customHeight="1" outlineLevel="1" x14ac:dyDescent="0.25">
      <c r="A257" s="155"/>
      <c r="B257" s="155"/>
      <c r="C257" s="156"/>
      <c r="D257" s="151"/>
      <c r="E257" s="38"/>
      <c r="G257" s="38"/>
      <c r="H257" s="21"/>
      <c r="I257" s="150"/>
      <c r="J257" s="151"/>
      <c r="K257" s="22"/>
      <c r="L257" s="21"/>
      <c r="M257" s="152"/>
      <c r="N257" s="151"/>
      <c r="O257" s="38"/>
      <c r="P257" s="150"/>
      <c r="Q257" s="151"/>
    </row>
    <row r="258" spans="1:17" ht="25.5" customHeight="1" outlineLevel="1" x14ac:dyDescent="0.25">
      <c r="A258" s="155"/>
      <c r="B258" s="155"/>
      <c r="C258" s="156"/>
      <c r="D258" s="151"/>
      <c r="E258" s="38"/>
      <c r="G258" s="38"/>
      <c r="H258" s="21"/>
      <c r="I258" s="150"/>
      <c r="J258" s="151"/>
      <c r="K258" s="22"/>
      <c r="L258" s="21"/>
      <c r="M258" s="152"/>
      <c r="N258" s="151"/>
      <c r="O258" s="38"/>
      <c r="P258" s="150"/>
      <c r="Q258" s="151"/>
    </row>
    <row r="259" spans="1:17" ht="25.5" customHeight="1" outlineLevel="1" x14ac:dyDescent="0.25">
      <c r="A259" s="155"/>
      <c r="B259" s="155"/>
      <c r="C259" s="156"/>
      <c r="D259" s="151"/>
      <c r="E259" s="38"/>
      <c r="G259" s="38"/>
      <c r="H259" s="21"/>
      <c r="I259" s="150"/>
      <c r="J259" s="151"/>
      <c r="K259" s="22"/>
      <c r="L259" s="21"/>
      <c r="M259" s="152"/>
      <c r="N259" s="151"/>
      <c r="O259" s="38"/>
      <c r="P259" s="150"/>
      <c r="Q259" s="151"/>
    </row>
    <row r="260" spans="1:17" ht="15.5" x14ac:dyDescent="0.25">
      <c r="A260" s="154"/>
      <c r="B260" s="154"/>
      <c r="C260" s="157"/>
      <c r="D260" s="151"/>
      <c r="E260" s="37"/>
      <c r="G260" s="37"/>
      <c r="H260" s="23"/>
      <c r="I260" s="158"/>
      <c r="J260" s="151"/>
      <c r="K260" s="37"/>
      <c r="L260" s="23"/>
      <c r="M260" s="158"/>
      <c r="N260" s="151"/>
      <c r="O260" s="37"/>
      <c r="P260" s="158"/>
      <c r="Q260" s="151"/>
    </row>
    <row r="261" spans="1:17" ht="25.5" customHeight="1" outlineLevel="1" x14ac:dyDescent="0.25">
      <c r="A261" s="153"/>
      <c r="B261" s="153"/>
      <c r="C261" s="156"/>
      <c r="D261" s="151"/>
      <c r="E261" s="38"/>
      <c r="G261" s="38"/>
      <c r="H261" s="21"/>
      <c r="I261" s="150"/>
      <c r="J261" s="151"/>
      <c r="K261" s="22"/>
      <c r="L261" s="21"/>
      <c r="M261" s="152"/>
      <c r="N261" s="151"/>
      <c r="O261" s="38"/>
      <c r="P261" s="150"/>
      <c r="Q261" s="151"/>
    </row>
    <row r="262" spans="1:17" ht="15" customHeight="1" outlineLevel="1" x14ac:dyDescent="0.25">
      <c r="A262" s="155"/>
      <c r="B262" s="155"/>
      <c r="C262" s="156"/>
      <c r="D262" s="151"/>
      <c r="E262" s="38"/>
      <c r="G262" s="38"/>
      <c r="H262" s="21"/>
      <c r="I262" s="150"/>
      <c r="J262" s="151"/>
      <c r="K262" s="22"/>
      <c r="L262" s="21"/>
      <c r="M262" s="152"/>
      <c r="N262" s="151"/>
      <c r="O262" s="38"/>
      <c r="P262" s="150"/>
      <c r="Q262" s="151"/>
    </row>
    <row r="263" spans="1:17" ht="25.5" customHeight="1" outlineLevel="1" x14ac:dyDescent="0.25">
      <c r="A263" s="155"/>
      <c r="B263" s="155"/>
      <c r="C263" s="156"/>
      <c r="D263" s="151"/>
      <c r="E263" s="38"/>
      <c r="G263" s="38"/>
      <c r="H263" s="21"/>
      <c r="I263" s="150"/>
      <c r="J263" s="151"/>
      <c r="K263" s="22"/>
      <c r="L263" s="21"/>
      <c r="M263" s="152"/>
      <c r="N263" s="151"/>
      <c r="O263" s="38"/>
      <c r="P263" s="150"/>
      <c r="Q263" s="151"/>
    </row>
    <row r="264" spans="1:17" ht="15" customHeight="1" outlineLevel="1" x14ac:dyDescent="0.25">
      <c r="A264" s="155"/>
      <c r="B264" s="155"/>
      <c r="C264" s="156"/>
      <c r="D264" s="151"/>
      <c r="E264" s="38"/>
      <c r="G264" s="38"/>
      <c r="H264" s="21"/>
      <c r="I264" s="150"/>
      <c r="J264" s="151"/>
      <c r="K264" s="22"/>
      <c r="L264" s="21"/>
      <c r="M264" s="152"/>
      <c r="N264" s="151"/>
      <c r="O264" s="38"/>
      <c r="P264" s="150"/>
      <c r="Q264" s="151"/>
    </row>
    <row r="265" spans="1:17" ht="12.75" customHeight="1" x14ac:dyDescent="0.25">
      <c r="A265" s="154"/>
      <c r="B265" s="154"/>
      <c r="C265" s="157"/>
      <c r="D265" s="151"/>
      <c r="E265" s="37"/>
      <c r="G265" s="37"/>
      <c r="H265" s="23"/>
      <c r="I265" s="158"/>
      <c r="J265" s="151"/>
      <c r="K265" s="37"/>
      <c r="L265" s="23"/>
      <c r="M265" s="158"/>
      <c r="N265" s="151"/>
      <c r="O265" s="37"/>
      <c r="P265" s="158"/>
      <c r="Q265" s="151"/>
    </row>
    <row r="266" spans="1:17" ht="15" customHeight="1" outlineLevel="1" x14ac:dyDescent="0.25">
      <c r="A266" s="153"/>
      <c r="B266" s="153"/>
      <c r="C266" s="156"/>
      <c r="D266" s="151"/>
      <c r="E266" s="38"/>
      <c r="G266" s="38"/>
      <c r="H266" s="21"/>
      <c r="I266" s="150"/>
      <c r="J266" s="151"/>
      <c r="K266" s="22"/>
      <c r="L266" s="21"/>
      <c r="M266" s="152"/>
      <c r="N266" s="151"/>
      <c r="O266" s="38"/>
      <c r="P266" s="150"/>
      <c r="Q266" s="151"/>
    </row>
    <row r="267" spans="1:17" outlineLevel="1" x14ac:dyDescent="0.25">
      <c r="A267" s="155"/>
      <c r="B267" s="155"/>
      <c r="C267" s="156"/>
      <c r="D267" s="151"/>
      <c r="E267" s="38"/>
      <c r="G267" s="38"/>
      <c r="H267" s="21"/>
      <c r="I267" s="150"/>
      <c r="J267" s="151"/>
      <c r="K267" s="22"/>
      <c r="L267" s="21"/>
      <c r="M267" s="152"/>
      <c r="N267" s="151"/>
      <c r="O267" s="38"/>
      <c r="P267" s="150"/>
      <c r="Q267" s="151"/>
    </row>
    <row r="268" spans="1:17" outlineLevel="1" x14ac:dyDescent="0.25">
      <c r="A268" s="155"/>
      <c r="B268" s="155"/>
      <c r="C268" s="156"/>
      <c r="D268" s="151"/>
      <c r="E268" s="38"/>
      <c r="G268" s="38"/>
      <c r="H268" s="21"/>
      <c r="I268" s="150"/>
      <c r="J268" s="151"/>
      <c r="K268" s="22"/>
      <c r="L268" s="21"/>
      <c r="M268" s="152"/>
      <c r="N268" s="151"/>
      <c r="O268" s="38"/>
      <c r="P268" s="150"/>
      <c r="Q268" s="151"/>
    </row>
    <row r="269" spans="1:17" outlineLevel="1" x14ac:dyDescent="0.25">
      <c r="A269" s="155"/>
      <c r="B269" s="155"/>
      <c r="C269" s="156"/>
      <c r="D269" s="151"/>
      <c r="E269" s="38"/>
      <c r="G269" s="38"/>
      <c r="H269" s="21"/>
      <c r="I269" s="150"/>
      <c r="J269" s="151"/>
      <c r="K269" s="22"/>
      <c r="L269" s="21"/>
      <c r="M269" s="152"/>
      <c r="N269" s="151"/>
      <c r="O269" s="38"/>
      <c r="P269" s="150"/>
      <c r="Q269" s="151"/>
    </row>
    <row r="270" spans="1:17" ht="15.5" x14ac:dyDescent="0.25">
      <c r="A270" s="154"/>
      <c r="B270" s="154"/>
      <c r="C270" s="157"/>
      <c r="D270" s="151"/>
      <c r="E270" s="37"/>
      <c r="G270" s="37"/>
      <c r="H270" s="23"/>
      <c r="I270" s="158"/>
      <c r="J270" s="151"/>
      <c r="K270" s="37"/>
      <c r="L270" s="23"/>
      <c r="M270" s="158"/>
      <c r="N270" s="151"/>
      <c r="O270" s="37"/>
      <c r="P270" s="158"/>
      <c r="Q270" s="151"/>
    </row>
    <row r="271" spans="1:17" outlineLevel="1" x14ac:dyDescent="0.25">
      <c r="A271" s="153"/>
      <c r="B271" s="153"/>
      <c r="C271" s="156"/>
      <c r="D271" s="151"/>
      <c r="E271" s="38"/>
      <c r="G271" s="38"/>
      <c r="H271" s="21"/>
      <c r="I271" s="150"/>
      <c r="J271" s="151"/>
      <c r="K271" s="22"/>
      <c r="L271" s="21"/>
      <c r="M271" s="152"/>
      <c r="N271" s="151"/>
      <c r="O271" s="38"/>
      <c r="P271" s="150"/>
      <c r="Q271" s="151"/>
    </row>
    <row r="272" spans="1:17" ht="15.5" x14ac:dyDescent="0.25">
      <c r="A272" s="154"/>
      <c r="B272" s="154"/>
      <c r="C272" s="157"/>
      <c r="D272" s="151"/>
      <c r="E272" s="37"/>
      <c r="G272" s="37"/>
      <c r="H272" s="23"/>
      <c r="I272" s="158"/>
      <c r="J272" s="151"/>
      <c r="K272" s="37"/>
      <c r="L272" s="23"/>
      <c r="M272" s="158"/>
      <c r="N272" s="151"/>
      <c r="O272" s="37"/>
      <c r="P272" s="158"/>
      <c r="Q272" s="151"/>
    </row>
    <row r="273" spans="1:17" outlineLevel="1" x14ac:dyDescent="0.25">
      <c r="A273" s="153"/>
      <c r="B273" s="153"/>
      <c r="C273" s="156"/>
      <c r="D273" s="151"/>
      <c r="E273" s="38"/>
      <c r="G273" s="38"/>
      <c r="H273" s="21"/>
      <c r="I273" s="150"/>
      <c r="J273" s="151"/>
      <c r="K273" s="22"/>
      <c r="L273" s="21"/>
      <c r="M273" s="152"/>
      <c r="N273" s="151"/>
      <c r="O273" s="38"/>
      <c r="P273" s="150"/>
      <c r="Q273" s="151"/>
    </row>
    <row r="274" spans="1:17" outlineLevel="1" x14ac:dyDescent="0.25">
      <c r="A274" s="155"/>
      <c r="B274" s="155"/>
      <c r="C274" s="156"/>
      <c r="D274" s="151"/>
      <c r="E274" s="38"/>
      <c r="G274" s="38"/>
      <c r="H274" s="21"/>
      <c r="I274" s="150"/>
      <c r="J274" s="151"/>
      <c r="K274" s="22"/>
      <c r="L274" s="21"/>
      <c r="M274" s="152"/>
      <c r="N274" s="151"/>
      <c r="O274" s="38"/>
      <c r="P274" s="150"/>
      <c r="Q274" s="151"/>
    </row>
    <row r="275" spans="1:17" outlineLevel="1" x14ac:dyDescent="0.25">
      <c r="A275" s="155"/>
      <c r="B275" s="155"/>
      <c r="C275" s="156"/>
      <c r="D275" s="151"/>
      <c r="E275" s="38"/>
      <c r="G275" s="38"/>
      <c r="H275" s="21"/>
      <c r="I275" s="150"/>
      <c r="J275" s="151"/>
      <c r="K275" s="22"/>
      <c r="L275" s="21"/>
      <c r="M275" s="152"/>
      <c r="N275" s="151"/>
      <c r="O275" s="38"/>
      <c r="P275" s="150"/>
      <c r="Q275" s="151"/>
    </row>
    <row r="276" spans="1:17" outlineLevel="1" x14ac:dyDescent="0.25">
      <c r="A276" s="155"/>
      <c r="B276" s="155"/>
      <c r="C276" s="156"/>
      <c r="D276" s="151"/>
      <c r="E276" s="38"/>
      <c r="G276" s="38"/>
      <c r="H276" s="21"/>
      <c r="I276" s="150"/>
      <c r="J276" s="151"/>
      <c r="K276" s="22"/>
      <c r="L276" s="21"/>
      <c r="M276" s="152"/>
      <c r="N276" s="151"/>
      <c r="O276" s="38"/>
      <c r="P276" s="150"/>
      <c r="Q276" s="151"/>
    </row>
    <row r="277" spans="1:17" ht="15.5" x14ac:dyDescent="0.25">
      <c r="A277" s="154"/>
      <c r="B277" s="154"/>
      <c r="C277" s="157"/>
      <c r="D277" s="151"/>
      <c r="E277" s="37"/>
      <c r="G277" s="37"/>
      <c r="H277" s="23"/>
      <c r="I277" s="158"/>
      <c r="J277" s="151"/>
      <c r="K277" s="37"/>
      <c r="L277" s="23"/>
      <c r="M277" s="158"/>
      <c r="N277" s="151"/>
      <c r="O277" s="37"/>
      <c r="P277" s="158"/>
      <c r="Q277" s="151"/>
    </row>
    <row r="278" spans="1:17" outlineLevel="1" x14ac:dyDescent="0.25">
      <c r="A278" s="153"/>
      <c r="B278" s="153"/>
      <c r="C278" s="156"/>
      <c r="D278" s="151"/>
      <c r="E278" s="38"/>
      <c r="G278" s="38"/>
      <c r="H278" s="21"/>
      <c r="I278" s="150"/>
      <c r="J278" s="151"/>
      <c r="K278" s="22"/>
      <c r="L278" s="21"/>
      <c r="M278" s="152"/>
      <c r="N278" s="151"/>
      <c r="O278" s="38"/>
      <c r="P278" s="150"/>
      <c r="Q278" s="151"/>
    </row>
    <row r="279" spans="1:17" outlineLevel="1" x14ac:dyDescent="0.25">
      <c r="A279" s="155"/>
      <c r="B279" s="155"/>
      <c r="C279" s="156"/>
      <c r="D279" s="151"/>
      <c r="E279" s="38"/>
      <c r="G279" s="38"/>
      <c r="H279" s="21"/>
      <c r="I279" s="150"/>
      <c r="J279" s="151"/>
      <c r="K279" s="22"/>
      <c r="L279" s="21"/>
      <c r="M279" s="152"/>
      <c r="N279" s="151"/>
      <c r="O279" s="38"/>
      <c r="P279" s="150"/>
      <c r="Q279" s="151"/>
    </row>
    <row r="280" spans="1:17" outlineLevel="1" x14ac:dyDescent="0.25">
      <c r="A280" s="155"/>
      <c r="B280" s="155"/>
      <c r="C280" s="156"/>
      <c r="D280" s="151"/>
      <c r="E280" s="38"/>
      <c r="G280" s="38"/>
      <c r="H280" s="21"/>
      <c r="I280" s="150"/>
      <c r="J280" s="151"/>
      <c r="K280" s="22"/>
      <c r="L280" s="21"/>
      <c r="M280" s="152"/>
      <c r="N280" s="151"/>
      <c r="O280" s="38"/>
      <c r="P280" s="150"/>
      <c r="Q280" s="151"/>
    </row>
    <row r="281" spans="1:17" outlineLevel="1" x14ac:dyDescent="0.25">
      <c r="A281" s="155"/>
      <c r="B281" s="155"/>
      <c r="C281" s="156"/>
      <c r="D281" s="151"/>
      <c r="E281" s="38"/>
      <c r="G281" s="38"/>
      <c r="H281" s="21"/>
      <c r="I281" s="150"/>
      <c r="J281" s="151"/>
      <c r="K281" s="22"/>
      <c r="L281" s="21"/>
      <c r="M281" s="152"/>
      <c r="N281" s="151"/>
      <c r="O281" s="38"/>
      <c r="P281" s="150"/>
      <c r="Q281" s="151"/>
    </row>
    <row r="282" spans="1:17" ht="15.5" x14ac:dyDescent="0.25">
      <c r="A282" s="154"/>
      <c r="B282" s="154"/>
      <c r="C282" s="157"/>
      <c r="D282" s="151"/>
      <c r="E282" s="37"/>
      <c r="G282" s="37"/>
      <c r="H282" s="23"/>
      <c r="I282" s="158"/>
      <c r="J282" s="151"/>
      <c r="K282" s="37"/>
      <c r="L282" s="23"/>
      <c r="M282" s="158"/>
      <c r="N282" s="151"/>
      <c r="O282" s="37"/>
      <c r="P282" s="158"/>
      <c r="Q282" s="151"/>
    </row>
    <row r="283" spans="1:17" outlineLevel="1" x14ac:dyDescent="0.25">
      <c r="A283" s="153"/>
      <c r="B283" s="153"/>
      <c r="C283" s="156"/>
      <c r="D283" s="151"/>
      <c r="E283" s="38"/>
      <c r="G283" s="38"/>
      <c r="H283" s="21"/>
      <c r="I283" s="150"/>
      <c r="J283" s="151"/>
      <c r="K283" s="22"/>
      <c r="L283" s="21"/>
      <c r="M283" s="152"/>
      <c r="N283" s="151"/>
      <c r="O283" s="38"/>
      <c r="P283" s="150"/>
      <c r="Q283" s="151"/>
    </row>
    <row r="284" spans="1:17" ht="15.5" x14ac:dyDescent="0.25">
      <c r="A284" s="154"/>
      <c r="B284" s="154"/>
      <c r="C284" s="157"/>
      <c r="D284" s="151"/>
      <c r="E284" s="37"/>
      <c r="G284" s="37"/>
      <c r="H284" s="23"/>
      <c r="I284" s="158"/>
      <c r="J284" s="151"/>
      <c r="K284" s="37"/>
      <c r="L284" s="23"/>
      <c r="M284" s="158"/>
      <c r="N284" s="151"/>
      <c r="O284" s="37"/>
      <c r="P284" s="158"/>
      <c r="Q284" s="151"/>
    </row>
    <row r="285" spans="1:17" outlineLevel="1" x14ac:dyDescent="0.25">
      <c r="A285" s="153"/>
      <c r="B285" s="153"/>
      <c r="C285" s="156"/>
      <c r="D285" s="151"/>
      <c r="E285" s="38"/>
      <c r="G285" s="38"/>
      <c r="H285" s="21"/>
      <c r="I285" s="150"/>
      <c r="J285" s="151"/>
      <c r="K285" s="22"/>
      <c r="L285" s="21"/>
      <c r="M285" s="152"/>
      <c r="N285" s="151"/>
      <c r="O285" s="38"/>
      <c r="P285" s="150"/>
      <c r="Q285" s="151"/>
    </row>
    <row r="286" spans="1:17" outlineLevel="1" x14ac:dyDescent="0.25">
      <c r="A286" s="155"/>
      <c r="B286" s="155"/>
      <c r="C286" s="156"/>
      <c r="D286" s="151"/>
      <c r="E286" s="38"/>
      <c r="G286" s="38"/>
      <c r="H286" s="21"/>
      <c r="I286" s="150"/>
      <c r="J286" s="151"/>
      <c r="K286" s="22"/>
      <c r="L286" s="21"/>
      <c r="M286" s="152"/>
      <c r="N286" s="151"/>
      <c r="O286" s="38"/>
      <c r="P286" s="150"/>
      <c r="Q286" s="151"/>
    </row>
    <row r="287" spans="1:17" ht="15.5" x14ac:dyDescent="0.25">
      <c r="A287" s="154"/>
      <c r="B287" s="154"/>
      <c r="C287" s="157"/>
      <c r="D287" s="151"/>
      <c r="E287" s="37"/>
      <c r="G287" s="37"/>
      <c r="H287" s="23"/>
      <c r="I287" s="158"/>
      <c r="J287" s="151"/>
      <c r="K287" s="37"/>
      <c r="L287" s="23"/>
      <c r="M287" s="158"/>
      <c r="N287" s="151"/>
      <c r="O287" s="37"/>
      <c r="P287" s="158"/>
      <c r="Q287" s="151"/>
    </row>
    <row r="288" spans="1:17" outlineLevel="1" x14ac:dyDescent="0.25">
      <c r="A288" s="153"/>
      <c r="B288" s="153"/>
      <c r="C288" s="156"/>
      <c r="D288" s="151"/>
      <c r="E288" s="38"/>
      <c r="G288" s="38"/>
      <c r="H288" s="21"/>
      <c r="I288" s="150"/>
      <c r="J288" s="151"/>
      <c r="K288" s="22"/>
      <c r="L288" s="21"/>
      <c r="M288" s="152"/>
      <c r="N288" s="151"/>
      <c r="O288" s="38"/>
      <c r="P288" s="150"/>
      <c r="Q288" s="151"/>
    </row>
    <row r="289" spans="1:17" ht="15.5" x14ac:dyDescent="0.25">
      <c r="A289" s="154"/>
      <c r="B289" s="154"/>
      <c r="C289" s="157"/>
      <c r="D289" s="151"/>
      <c r="E289" s="37"/>
      <c r="G289" s="37"/>
      <c r="H289" s="23"/>
      <c r="I289" s="158"/>
      <c r="J289" s="151"/>
      <c r="K289" s="37"/>
      <c r="L289" s="23"/>
      <c r="M289" s="158"/>
      <c r="N289" s="151"/>
      <c r="O289" s="37"/>
      <c r="P289" s="158"/>
      <c r="Q289" s="151"/>
    </row>
    <row r="290" spans="1:17" outlineLevel="1" x14ac:dyDescent="0.25">
      <c r="A290" s="153"/>
      <c r="B290" s="153"/>
      <c r="C290" s="156"/>
      <c r="D290" s="151"/>
      <c r="E290" s="38"/>
      <c r="G290" s="38"/>
      <c r="H290" s="21"/>
      <c r="I290" s="150"/>
      <c r="J290" s="151"/>
      <c r="K290" s="22"/>
      <c r="L290" s="21"/>
      <c r="M290" s="152"/>
      <c r="N290" s="151"/>
      <c r="O290" s="38"/>
      <c r="P290" s="150"/>
      <c r="Q290" s="151"/>
    </row>
    <row r="291" spans="1:17" outlineLevel="1" x14ac:dyDescent="0.25">
      <c r="A291" s="155"/>
      <c r="B291" s="155"/>
      <c r="C291" s="156"/>
      <c r="D291" s="151"/>
      <c r="E291" s="38"/>
      <c r="G291" s="38"/>
      <c r="H291" s="21"/>
      <c r="I291" s="150"/>
      <c r="J291" s="151"/>
      <c r="K291" s="22"/>
      <c r="L291" s="21"/>
      <c r="M291" s="152"/>
      <c r="N291" s="151"/>
      <c r="O291" s="38"/>
      <c r="P291" s="150"/>
      <c r="Q291" s="151"/>
    </row>
    <row r="292" spans="1:17" ht="15.5" x14ac:dyDescent="0.25">
      <c r="A292" s="154"/>
      <c r="B292" s="154"/>
      <c r="C292" s="157"/>
      <c r="D292" s="151"/>
      <c r="E292" s="37"/>
      <c r="G292" s="37"/>
      <c r="H292" s="23"/>
      <c r="I292" s="158"/>
      <c r="J292" s="151"/>
      <c r="K292" s="37"/>
      <c r="L292" s="23"/>
      <c r="M292" s="158"/>
      <c r="N292" s="151"/>
      <c r="O292" s="37"/>
      <c r="P292" s="158"/>
      <c r="Q292" s="151"/>
    </row>
    <row r="293" spans="1:17" outlineLevel="1" x14ac:dyDescent="0.25">
      <c r="A293" s="153"/>
      <c r="B293" s="153"/>
      <c r="C293" s="156"/>
      <c r="D293" s="151"/>
      <c r="E293" s="38"/>
      <c r="G293" s="38"/>
      <c r="H293" s="21"/>
      <c r="I293" s="150"/>
      <c r="J293" s="151"/>
      <c r="K293" s="22"/>
      <c r="L293" s="21"/>
      <c r="M293" s="152"/>
      <c r="N293" s="151"/>
      <c r="O293" s="38"/>
      <c r="P293" s="150"/>
      <c r="Q293" s="151"/>
    </row>
    <row r="294" spans="1:17" ht="15.5" x14ac:dyDescent="0.25">
      <c r="A294" s="154"/>
      <c r="B294" s="154"/>
      <c r="C294" s="157"/>
      <c r="D294" s="151"/>
      <c r="E294" s="37"/>
      <c r="G294" s="37"/>
      <c r="H294" s="23"/>
      <c r="I294" s="158"/>
      <c r="J294" s="151"/>
      <c r="K294" s="37"/>
      <c r="L294" s="23"/>
      <c r="M294" s="158"/>
      <c r="N294" s="151"/>
      <c r="O294" s="37"/>
      <c r="P294" s="158"/>
      <c r="Q294" s="151"/>
    </row>
    <row r="295" spans="1:17" outlineLevel="1" x14ac:dyDescent="0.25">
      <c r="A295" s="153"/>
      <c r="B295" s="153"/>
      <c r="C295" s="156"/>
      <c r="D295" s="151"/>
      <c r="E295" s="38"/>
      <c r="G295" s="38"/>
      <c r="H295" s="21"/>
      <c r="I295" s="150"/>
      <c r="J295" s="151"/>
      <c r="K295" s="22"/>
      <c r="L295" s="21"/>
      <c r="M295" s="152"/>
      <c r="N295" s="151"/>
      <c r="O295" s="38"/>
      <c r="P295" s="150"/>
      <c r="Q295" s="151"/>
    </row>
    <row r="296" spans="1:17" ht="15.5" x14ac:dyDescent="0.25">
      <c r="A296" s="154"/>
      <c r="B296" s="154"/>
      <c r="C296" s="157"/>
      <c r="D296" s="151"/>
      <c r="E296" s="37"/>
      <c r="G296" s="37"/>
      <c r="H296" s="23"/>
      <c r="I296" s="158"/>
      <c r="J296" s="151"/>
      <c r="K296" s="37"/>
      <c r="L296" s="23"/>
      <c r="M296" s="158"/>
      <c r="N296" s="151"/>
      <c r="O296" s="37"/>
      <c r="P296" s="158"/>
      <c r="Q296" s="151"/>
    </row>
    <row r="297" spans="1:17" ht="15.5" x14ac:dyDescent="0.25">
      <c r="A297" s="40"/>
      <c r="B297" s="40"/>
      <c r="C297" s="165"/>
      <c r="D297" s="151"/>
      <c r="E297" s="39"/>
      <c r="G297" s="39"/>
      <c r="H297" s="24"/>
      <c r="I297" s="165"/>
      <c r="J297" s="151"/>
      <c r="K297" s="39"/>
      <c r="L297" s="24"/>
      <c r="M297" s="165"/>
      <c r="N297" s="151"/>
      <c r="O297" s="39"/>
      <c r="P297" s="165"/>
      <c r="Q297" s="151"/>
    </row>
    <row r="298" spans="1:17" hidden="1" x14ac:dyDescent="0.25"/>
    <row r="300" spans="1:17" x14ac:dyDescent="0.25">
      <c r="D300" s="166"/>
      <c r="E300" s="151"/>
    </row>
  </sheetData>
  <mergeCells count="1403">
    <mergeCell ref="A290:A292"/>
    <mergeCell ref="B290:B292"/>
    <mergeCell ref="A293:A294"/>
    <mergeCell ref="B293:B294"/>
    <mergeCell ref="A295:A296"/>
    <mergeCell ref="B295:B296"/>
    <mergeCell ref="D300:E300"/>
    <mergeCell ref="A283:A284"/>
    <mergeCell ref="B283:B284"/>
    <mergeCell ref="B191:B192"/>
    <mergeCell ref="A193:A194"/>
    <mergeCell ref="B193:B194"/>
    <mergeCell ref="A195:A196"/>
    <mergeCell ref="B195:B196"/>
    <mergeCell ref="A197:A205"/>
    <mergeCell ref="B197:B205"/>
    <mergeCell ref="A206:A208"/>
    <mergeCell ref="B206:B208"/>
    <mergeCell ref="A209:A211"/>
    <mergeCell ref="B209:B211"/>
    <mergeCell ref="A220:A228"/>
    <mergeCell ref="B220:B228"/>
    <mergeCell ref="A266:A270"/>
    <mergeCell ref="B266:B270"/>
    <mergeCell ref="A273:A277"/>
    <mergeCell ref="B273:B277"/>
    <mergeCell ref="A132:A133"/>
    <mergeCell ref="B132:B133"/>
    <mergeCell ref="A134:A135"/>
    <mergeCell ref="B134:B135"/>
    <mergeCell ref="A136:A137"/>
    <mergeCell ref="B136:B137"/>
    <mergeCell ref="A142:A143"/>
    <mergeCell ref="B142:B143"/>
    <mergeCell ref="A144:A145"/>
    <mergeCell ref="B144:B145"/>
    <mergeCell ref="A146:A147"/>
    <mergeCell ref="B146:B147"/>
    <mergeCell ref="A278:A282"/>
    <mergeCell ref="B278:B282"/>
    <mergeCell ref="A285:A287"/>
    <mergeCell ref="B285:B287"/>
    <mergeCell ref="A288:A289"/>
    <mergeCell ref="B288:B289"/>
    <mergeCell ref="A148:A149"/>
    <mergeCell ref="B148:B149"/>
    <mergeCell ref="A150:A151"/>
    <mergeCell ref="B150:B151"/>
    <mergeCell ref="A152:A160"/>
    <mergeCell ref="B152:B160"/>
    <mergeCell ref="A163:A164"/>
    <mergeCell ref="A271:A272"/>
    <mergeCell ref="B271:B272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B163:B164"/>
    <mergeCell ref="A165:A166"/>
    <mergeCell ref="B165:B166"/>
    <mergeCell ref="A175:A176"/>
    <mergeCell ref="B175:B176"/>
    <mergeCell ref="A177:A178"/>
    <mergeCell ref="B177:B178"/>
    <mergeCell ref="A179:A180"/>
    <mergeCell ref="B179:B180"/>
    <mergeCell ref="A181:A182"/>
    <mergeCell ref="A161:A162"/>
    <mergeCell ref="B161:B162"/>
    <mergeCell ref="B173:B174"/>
    <mergeCell ref="A239:A241"/>
    <mergeCell ref="B239:B241"/>
    <mergeCell ref="A237:A238"/>
    <mergeCell ref="B237:B238"/>
    <mergeCell ref="C264:D264"/>
    <mergeCell ref="C223:D223"/>
    <mergeCell ref="C183:D183"/>
    <mergeCell ref="C199:D199"/>
    <mergeCell ref="C181:D181"/>
    <mergeCell ref="A167:A168"/>
    <mergeCell ref="B167:B168"/>
    <mergeCell ref="B181:B182"/>
    <mergeCell ref="A183:A184"/>
    <mergeCell ref="B183:B184"/>
    <mergeCell ref="A185:A186"/>
    <mergeCell ref="B185:B186"/>
    <mergeCell ref="A187:A188"/>
    <mergeCell ref="A229:A230"/>
    <mergeCell ref="B229:B230"/>
    <mergeCell ref="A231:A232"/>
    <mergeCell ref="B231:B232"/>
    <mergeCell ref="A233:A234"/>
    <mergeCell ref="B233:B234"/>
    <mergeCell ref="A235:A236"/>
    <mergeCell ref="B235:B236"/>
    <mergeCell ref="A169:A170"/>
    <mergeCell ref="B169:B170"/>
    <mergeCell ref="A171:A172"/>
    <mergeCell ref="B171:B172"/>
    <mergeCell ref="A173:A174"/>
    <mergeCell ref="B187:B188"/>
    <mergeCell ref="A189:A190"/>
    <mergeCell ref="B189:B190"/>
    <mergeCell ref="A191:A192"/>
    <mergeCell ref="B79:B80"/>
    <mergeCell ref="A81:A82"/>
    <mergeCell ref="B81:B82"/>
    <mergeCell ref="A73:A7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B85:B86"/>
    <mergeCell ref="A87:A88"/>
    <mergeCell ref="B87:B88"/>
    <mergeCell ref="C85:D85"/>
    <mergeCell ref="C87:D87"/>
    <mergeCell ref="A83:A84"/>
    <mergeCell ref="B83:B84"/>
    <mergeCell ref="A89:A90"/>
    <mergeCell ref="B89:B90"/>
    <mergeCell ref="C221:D221"/>
    <mergeCell ref="C168:D168"/>
    <mergeCell ref="C139:D139"/>
    <mergeCell ref="A138:A139"/>
    <mergeCell ref="B138:B139"/>
    <mergeCell ref="A140:A141"/>
    <mergeCell ref="B140:B141"/>
    <mergeCell ref="A109:A110"/>
    <mergeCell ref="C169:D169"/>
    <mergeCell ref="B75:B76"/>
    <mergeCell ref="A35:A36"/>
    <mergeCell ref="B35:B36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B49:B50"/>
    <mergeCell ref="A51:A52"/>
    <mergeCell ref="B51:B52"/>
    <mergeCell ref="A53:A54"/>
    <mergeCell ref="B53:B54"/>
    <mergeCell ref="A41:A42"/>
    <mergeCell ref="B39:B40"/>
    <mergeCell ref="A13:A1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A101:A102"/>
    <mergeCell ref="B101:B102"/>
    <mergeCell ref="A103:A104"/>
    <mergeCell ref="B103:B104"/>
    <mergeCell ref="A39:A40"/>
    <mergeCell ref="A59:A60"/>
    <mergeCell ref="B59:B60"/>
    <mergeCell ref="A61:A62"/>
    <mergeCell ref="B61:B62"/>
    <mergeCell ref="A63:A64"/>
    <mergeCell ref="B63:B64"/>
    <mergeCell ref="A55:A56"/>
    <mergeCell ref="B55:B56"/>
    <mergeCell ref="A57:A58"/>
    <mergeCell ref="B57:B58"/>
    <mergeCell ref="A69:A70"/>
    <mergeCell ref="B69:B70"/>
    <mergeCell ref="A71:A72"/>
    <mergeCell ref="B71:B72"/>
    <mergeCell ref="A75:A76"/>
    <mergeCell ref="A77:A78"/>
    <mergeCell ref="B77:B78"/>
    <mergeCell ref="A79:A80"/>
    <mergeCell ref="M293:N293"/>
    <mergeCell ref="P293:Q293"/>
    <mergeCell ref="M294:N294"/>
    <mergeCell ref="P294:Q294"/>
    <mergeCell ref="M295:N295"/>
    <mergeCell ref="P295:Q295"/>
    <mergeCell ref="M296:N296"/>
    <mergeCell ref="P296:Q296"/>
    <mergeCell ref="M297:N297"/>
    <mergeCell ref="P297:Q297"/>
    <mergeCell ref="C297:D297"/>
    <mergeCell ref="I297:J297"/>
    <mergeCell ref="C296:D296"/>
    <mergeCell ref="I296:J296"/>
    <mergeCell ref="C295:D295"/>
    <mergeCell ref="I295:J295"/>
    <mergeCell ref="C294:D294"/>
    <mergeCell ref="I294:J294"/>
    <mergeCell ref="C293:D293"/>
    <mergeCell ref="I293:J293"/>
    <mergeCell ref="M287:N287"/>
    <mergeCell ref="P287:Q287"/>
    <mergeCell ref="M288:N288"/>
    <mergeCell ref="P288:Q288"/>
    <mergeCell ref="M289:N289"/>
    <mergeCell ref="P289:Q289"/>
    <mergeCell ref="M290:N290"/>
    <mergeCell ref="P290:Q290"/>
    <mergeCell ref="M291:N291"/>
    <mergeCell ref="P291:Q291"/>
    <mergeCell ref="M292:N292"/>
    <mergeCell ref="P292:Q292"/>
    <mergeCell ref="C292:D292"/>
    <mergeCell ref="I292:J292"/>
    <mergeCell ref="C291:D291"/>
    <mergeCell ref="I291:J291"/>
    <mergeCell ref="C290:D290"/>
    <mergeCell ref="I290:J290"/>
    <mergeCell ref="C289:D289"/>
    <mergeCell ref="I289:J289"/>
    <mergeCell ref="C288:D288"/>
    <mergeCell ref="I288:J288"/>
    <mergeCell ref="C287:D287"/>
    <mergeCell ref="I287:J287"/>
    <mergeCell ref="M281:N281"/>
    <mergeCell ref="P281:Q281"/>
    <mergeCell ref="M282:N282"/>
    <mergeCell ref="P282:Q282"/>
    <mergeCell ref="M283:N283"/>
    <mergeCell ref="P283:Q283"/>
    <mergeCell ref="M284:N284"/>
    <mergeCell ref="P284:Q284"/>
    <mergeCell ref="M285:N285"/>
    <mergeCell ref="P285:Q285"/>
    <mergeCell ref="M286:N286"/>
    <mergeCell ref="P286:Q286"/>
    <mergeCell ref="C286:D286"/>
    <mergeCell ref="I286:J286"/>
    <mergeCell ref="C285:D285"/>
    <mergeCell ref="I285:J285"/>
    <mergeCell ref="C284:D284"/>
    <mergeCell ref="I284:J284"/>
    <mergeCell ref="C283:D283"/>
    <mergeCell ref="I283:J283"/>
    <mergeCell ref="C282:D282"/>
    <mergeCell ref="I282:J282"/>
    <mergeCell ref="C281:D281"/>
    <mergeCell ref="I281:J281"/>
    <mergeCell ref="M273:N273"/>
    <mergeCell ref="P273:Q273"/>
    <mergeCell ref="M274:N274"/>
    <mergeCell ref="P274:Q274"/>
    <mergeCell ref="M275:N275"/>
    <mergeCell ref="P275:Q275"/>
    <mergeCell ref="M276:N276"/>
    <mergeCell ref="P276:Q276"/>
    <mergeCell ref="M277:N277"/>
    <mergeCell ref="P277:Q277"/>
    <mergeCell ref="M278:N278"/>
    <mergeCell ref="P278:Q278"/>
    <mergeCell ref="M279:N279"/>
    <mergeCell ref="P279:Q279"/>
    <mergeCell ref="M280:N280"/>
    <mergeCell ref="P280:Q280"/>
    <mergeCell ref="C280:D280"/>
    <mergeCell ref="I280:J280"/>
    <mergeCell ref="C279:D279"/>
    <mergeCell ref="I279:J279"/>
    <mergeCell ref="C278:D278"/>
    <mergeCell ref="I278:J278"/>
    <mergeCell ref="C277:D277"/>
    <mergeCell ref="I277:J277"/>
    <mergeCell ref="C276:D276"/>
    <mergeCell ref="I276:J276"/>
    <mergeCell ref="C274:D274"/>
    <mergeCell ref="I274:J274"/>
    <mergeCell ref="C273:D273"/>
    <mergeCell ref="I273:J273"/>
    <mergeCell ref="C275:D275"/>
    <mergeCell ref="I275:J275"/>
    <mergeCell ref="P265:Q265"/>
    <mergeCell ref="M266:N266"/>
    <mergeCell ref="P266:Q266"/>
    <mergeCell ref="M267:N267"/>
    <mergeCell ref="P267:Q267"/>
    <mergeCell ref="M268:N268"/>
    <mergeCell ref="P268:Q268"/>
    <mergeCell ref="M269:N269"/>
    <mergeCell ref="P269:Q269"/>
    <mergeCell ref="M270:N270"/>
    <mergeCell ref="P270:Q270"/>
    <mergeCell ref="M271:N271"/>
    <mergeCell ref="P271:Q271"/>
    <mergeCell ref="M272:N272"/>
    <mergeCell ref="P272:Q272"/>
    <mergeCell ref="C265:D265"/>
    <mergeCell ref="I265:J265"/>
    <mergeCell ref="C266:D266"/>
    <mergeCell ref="I266:J266"/>
    <mergeCell ref="M265:N265"/>
    <mergeCell ref="C267:D267"/>
    <mergeCell ref="I267:J267"/>
    <mergeCell ref="C268:D268"/>
    <mergeCell ref="I268:J268"/>
    <mergeCell ref="C272:D272"/>
    <mergeCell ref="I272:J272"/>
    <mergeCell ref="C271:D271"/>
    <mergeCell ref="I271:J271"/>
    <mergeCell ref="C270:D270"/>
    <mergeCell ref="I270:J270"/>
    <mergeCell ref="C269:D269"/>
    <mergeCell ref="I269:J269"/>
    <mergeCell ref="M250:N250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M244:N244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M239:N239"/>
    <mergeCell ref="P239:Q239"/>
    <mergeCell ref="M240:N240"/>
    <mergeCell ref="P240:Q240"/>
    <mergeCell ref="M241:N241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9:D229"/>
    <mergeCell ref="I229:J229"/>
    <mergeCell ref="M237:N237"/>
    <mergeCell ref="P237:Q237"/>
    <mergeCell ref="M238:N238"/>
    <mergeCell ref="P238:Q238"/>
    <mergeCell ref="I236:J236"/>
    <mergeCell ref="C230:D230"/>
    <mergeCell ref="I238:J238"/>
    <mergeCell ref="C237:D237"/>
    <mergeCell ref="C228:D228"/>
    <mergeCell ref="C238:D238"/>
    <mergeCell ref="M229:N229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12:N212"/>
    <mergeCell ref="P212:Q212"/>
    <mergeCell ref="C212:D212"/>
    <mergeCell ref="I212:J212"/>
    <mergeCell ref="C211:D211"/>
    <mergeCell ref="I211:J211"/>
    <mergeCell ref="C209:D209"/>
    <mergeCell ref="I209:J209"/>
    <mergeCell ref="M181:N181"/>
    <mergeCell ref="P181:Q181"/>
    <mergeCell ref="M182:N182"/>
    <mergeCell ref="P182:Q182"/>
    <mergeCell ref="M183:N183"/>
    <mergeCell ref="P183:Q183"/>
    <mergeCell ref="M184:N184"/>
    <mergeCell ref="P184:Q184"/>
    <mergeCell ref="M185:N185"/>
    <mergeCell ref="P185:Q185"/>
    <mergeCell ref="C203:D203"/>
    <mergeCell ref="I203:J203"/>
    <mergeCell ref="C202:D202"/>
    <mergeCell ref="I202:J202"/>
    <mergeCell ref="C200:D200"/>
    <mergeCell ref="I200:J200"/>
    <mergeCell ref="M203:N203"/>
    <mergeCell ref="P203:Q203"/>
    <mergeCell ref="M204:N204"/>
    <mergeCell ref="P204:Q204"/>
    <mergeCell ref="M201:N201"/>
    <mergeCell ref="M200:N200"/>
    <mergeCell ref="P200:Q200"/>
    <mergeCell ref="P201:Q201"/>
    <mergeCell ref="M162:N162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I165:J165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C142:D142"/>
    <mergeCell ref="I142:J142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C131:D131"/>
    <mergeCell ref="I131:J131"/>
    <mergeCell ref="C132:D132"/>
    <mergeCell ref="I132:J132"/>
    <mergeCell ref="M125:N125"/>
    <mergeCell ref="P125:Q125"/>
    <mergeCell ref="M124:N124"/>
    <mergeCell ref="P124:Q124"/>
    <mergeCell ref="C130:D130"/>
    <mergeCell ref="I130:J130"/>
    <mergeCell ref="M130:N130"/>
    <mergeCell ref="P130:Q130"/>
    <mergeCell ref="C133:D133"/>
    <mergeCell ref="I133:J133"/>
    <mergeCell ref="C134:D134"/>
    <mergeCell ref="I134:J134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M110:N110"/>
    <mergeCell ref="P110:Q110"/>
    <mergeCell ref="A123:A127"/>
    <mergeCell ref="B123:B127"/>
    <mergeCell ref="A128:A129"/>
    <mergeCell ref="B128:B129"/>
    <mergeCell ref="A130:A131"/>
    <mergeCell ref="B130:B131"/>
    <mergeCell ref="C101:D101"/>
    <mergeCell ref="I101:J101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15:J115"/>
    <mergeCell ref="C114:D114"/>
    <mergeCell ref="I114:J114"/>
    <mergeCell ref="P118:Q118"/>
    <mergeCell ref="M119:N119"/>
    <mergeCell ref="P119:Q119"/>
    <mergeCell ref="M120:N120"/>
    <mergeCell ref="P120:Q120"/>
    <mergeCell ref="M114:N114"/>
    <mergeCell ref="P114:Q114"/>
    <mergeCell ref="M115:N115"/>
    <mergeCell ref="P115:Q115"/>
    <mergeCell ref="C120:D120"/>
    <mergeCell ref="I120:J120"/>
    <mergeCell ref="I103:J103"/>
    <mergeCell ref="C102:D102"/>
    <mergeCell ref="I102:J102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1:D81"/>
    <mergeCell ref="I81:J81"/>
    <mergeCell ref="C78:D78"/>
    <mergeCell ref="C123:D123"/>
    <mergeCell ref="I123:J123"/>
    <mergeCell ref="A117:A118"/>
    <mergeCell ref="B117:B118"/>
    <mergeCell ref="A121:A122"/>
    <mergeCell ref="B121:B122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P96:Q96"/>
    <mergeCell ref="I89:J89"/>
    <mergeCell ref="C90:D90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P77:Q77"/>
    <mergeCell ref="M76:N76"/>
    <mergeCell ref="P76:Q76"/>
    <mergeCell ref="M77:N77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C55:D55"/>
    <mergeCell ref="I55:J55"/>
    <mergeCell ref="M59:N59"/>
    <mergeCell ref="P59:Q59"/>
    <mergeCell ref="M60:N60"/>
    <mergeCell ref="P60:Q60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C44:D44"/>
    <mergeCell ref="M65:N65"/>
    <mergeCell ref="P65:Q65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M34:N34"/>
    <mergeCell ref="P34:Q34"/>
    <mergeCell ref="P35:Q35"/>
    <mergeCell ref="C35:D35"/>
    <mergeCell ref="I35:J35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P40:Q40"/>
    <mergeCell ref="C39:D39"/>
    <mergeCell ref="I39:J39"/>
    <mergeCell ref="I37:J37"/>
    <mergeCell ref="C38:D38"/>
    <mergeCell ref="I38:J38"/>
    <mergeCell ref="C36:D36"/>
    <mergeCell ref="I90:J90"/>
    <mergeCell ref="C45:D45"/>
    <mergeCell ref="I237:J23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I73:J73"/>
    <mergeCell ref="C70:D70"/>
    <mergeCell ref="I70:J70"/>
    <mergeCell ref="C71:D71"/>
    <mergeCell ref="I71:J71"/>
    <mergeCell ref="I96:J96"/>
    <mergeCell ref="C97:D97"/>
    <mergeCell ref="I97:J97"/>
    <mergeCell ref="C94:D94"/>
    <mergeCell ref="I94:J94"/>
    <mergeCell ref="I98:J98"/>
    <mergeCell ref="I199:J199"/>
    <mergeCell ref="M94:N94"/>
    <mergeCell ref="P94:Q94"/>
    <mergeCell ref="M95:N95"/>
    <mergeCell ref="P95:Q95"/>
    <mergeCell ref="C89:D89"/>
    <mergeCell ref="M261:N261"/>
    <mergeCell ref="P261:Q261"/>
    <mergeCell ref="M262:N262"/>
    <mergeCell ref="P262:Q262"/>
    <mergeCell ref="M263:N263"/>
    <mergeCell ref="P263:Q263"/>
    <mergeCell ref="I215:J215"/>
    <mergeCell ref="C214:D214"/>
    <mergeCell ref="I214:J214"/>
    <mergeCell ref="C217:D217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M218:N218"/>
    <mergeCell ref="M97:N97"/>
    <mergeCell ref="P97:Q97"/>
    <mergeCell ref="M118:N118"/>
    <mergeCell ref="C115:D115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64:J264"/>
    <mergeCell ref="C262:D262"/>
    <mergeCell ref="I262:J262"/>
    <mergeCell ref="C263:D263"/>
    <mergeCell ref="I259:J259"/>
    <mergeCell ref="P219:Q219"/>
    <mergeCell ref="P218:Q218"/>
    <mergeCell ref="C222:D222"/>
    <mergeCell ref="M220:N220"/>
    <mergeCell ref="P220:Q220"/>
    <mergeCell ref="M221:N221"/>
    <mergeCell ref="C219:D219"/>
    <mergeCell ref="P221:Q221"/>
    <mergeCell ref="M219:N219"/>
    <mergeCell ref="C205:D205"/>
    <mergeCell ref="I205:J205"/>
    <mergeCell ref="C204:D204"/>
    <mergeCell ref="I204:J204"/>
    <mergeCell ref="M205:N205"/>
    <mergeCell ref="P205:Q205"/>
    <mergeCell ref="M206:N206"/>
    <mergeCell ref="P206:Q206"/>
    <mergeCell ref="M207:N207"/>
    <mergeCell ref="P207:Q207"/>
    <mergeCell ref="M208:N208"/>
    <mergeCell ref="P208:Q208"/>
    <mergeCell ref="M209:N209"/>
    <mergeCell ref="P209:Q209"/>
    <mergeCell ref="M210:N210"/>
    <mergeCell ref="P210:Q210"/>
    <mergeCell ref="I217:J217"/>
    <mergeCell ref="M213:N213"/>
    <mergeCell ref="C213:D213"/>
    <mergeCell ref="I213:J213"/>
    <mergeCell ref="C216:D216"/>
    <mergeCell ref="I216:J216"/>
    <mergeCell ref="P213:Q213"/>
    <mergeCell ref="M214:N214"/>
    <mergeCell ref="P214:Q214"/>
    <mergeCell ref="M215:N215"/>
    <mergeCell ref="P215:Q215"/>
    <mergeCell ref="M216:N216"/>
    <mergeCell ref="P216:Q216"/>
    <mergeCell ref="M217:N217"/>
    <mergeCell ref="P217:Q217"/>
    <mergeCell ref="C215:D215"/>
    <mergeCell ref="P199:Q199"/>
    <mergeCell ref="P211:Q211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M196:N196"/>
    <mergeCell ref="P196:Q196"/>
    <mergeCell ref="M197:N197"/>
    <mergeCell ref="P197:Q197"/>
    <mergeCell ref="C194:D194"/>
    <mergeCell ref="I194:J194"/>
    <mergeCell ref="C193:D193"/>
    <mergeCell ref="I193:J193"/>
    <mergeCell ref="C201:D201"/>
    <mergeCell ref="I201:J201"/>
    <mergeCell ref="M198:N198"/>
    <mergeCell ref="P198:Q198"/>
    <mergeCell ref="M199:N199"/>
    <mergeCell ref="P180:Q180"/>
    <mergeCell ref="I192:J192"/>
    <mergeCell ref="C191:D191"/>
    <mergeCell ref="I191:J191"/>
    <mergeCell ref="C190:D190"/>
    <mergeCell ref="I190:J190"/>
    <mergeCell ref="C189:D189"/>
    <mergeCell ref="I189:J189"/>
    <mergeCell ref="M189:N189"/>
    <mergeCell ref="P189:Q189"/>
    <mergeCell ref="M190:N190"/>
    <mergeCell ref="P190:Q190"/>
    <mergeCell ref="M191:N191"/>
    <mergeCell ref="P191:Q191"/>
    <mergeCell ref="M192:N192"/>
    <mergeCell ref="P192:Q192"/>
    <mergeCell ref="C188:D188"/>
    <mergeCell ref="I188:J188"/>
    <mergeCell ref="M188:N188"/>
    <mergeCell ref="P188:Q188"/>
    <mergeCell ref="M186:N186"/>
    <mergeCell ref="P186:Q186"/>
    <mergeCell ref="M187:N187"/>
    <mergeCell ref="P187:Q187"/>
    <mergeCell ref="C187:D187"/>
    <mergeCell ref="I187:J187"/>
    <mergeCell ref="C186:D186"/>
    <mergeCell ref="I186:J186"/>
    <mergeCell ref="C184:D184"/>
    <mergeCell ref="I184:J184"/>
    <mergeCell ref="C185:D185"/>
    <mergeCell ref="I185:J185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9:J179"/>
    <mergeCell ref="C177:D177"/>
    <mergeCell ref="I177:J177"/>
    <mergeCell ref="M175:N175"/>
    <mergeCell ref="P175:Q175"/>
    <mergeCell ref="M176:N176"/>
    <mergeCell ref="P176:Q176"/>
    <mergeCell ref="M177:N177"/>
    <mergeCell ref="P177:Q177"/>
    <mergeCell ref="C176:D176"/>
    <mergeCell ref="C175:D175"/>
    <mergeCell ref="P178:Q178"/>
    <mergeCell ref="M179:N179"/>
    <mergeCell ref="P179:Q179"/>
    <mergeCell ref="M180:N180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38:Q138"/>
    <mergeCell ref="C138:D138"/>
    <mergeCell ref="I138:J138"/>
    <mergeCell ref="C136:D136"/>
    <mergeCell ref="I136:J136"/>
    <mergeCell ref="C137:D137"/>
    <mergeCell ref="I137:J137"/>
    <mergeCell ref="C135:D135"/>
    <mergeCell ref="I135:J135"/>
    <mergeCell ref="M137:N137"/>
    <mergeCell ref="P137:Q137"/>
    <mergeCell ref="P141:Q141"/>
    <mergeCell ref="M139:N139"/>
    <mergeCell ref="P139:Q139"/>
    <mergeCell ref="M140:N140"/>
    <mergeCell ref="P140:Q140"/>
    <mergeCell ref="M138:N138"/>
    <mergeCell ref="I139:J139"/>
    <mergeCell ref="C140:D140"/>
    <mergeCell ref="I140:J140"/>
    <mergeCell ref="M145:N145"/>
    <mergeCell ref="P145:Q145"/>
    <mergeCell ref="M146:N146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08:N108"/>
    <mergeCell ref="P108:Q108"/>
    <mergeCell ref="M109:N109"/>
    <mergeCell ref="I87:J87"/>
    <mergeCell ref="C86:D86"/>
    <mergeCell ref="M111:N111"/>
    <mergeCell ref="P111:Q111"/>
    <mergeCell ref="C109:D109"/>
    <mergeCell ref="I109:J109"/>
    <mergeCell ref="M99:N99"/>
    <mergeCell ref="P99:Q99"/>
    <mergeCell ref="M100:N100"/>
    <mergeCell ref="P100:Q100"/>
    <mergeCell ref="M101:N101"/>
    <mergeCell ref="P101:Q101"/>
    <mergeCell ref="M102:N102"/>
    <mergeCell ref="P102:Q102"/>
    <mergeCell ref="M103:N103"/>
    <mergeCell ref="P103:Q103"/>
    <mergeCell ref="M104:N104"/>
    <mergeCell ref="P104:Q104"/>
    <mergeCell ref="M105:N105"/>
    <mergeCell ref="P105:Q105"/>
    <mergeCell ref="I104:J104"/>
    <mergeCell ref="C103:D103"/>
    <mergeCell ref="I111:J111"/>
    <mergeCell ref="I107:J107"/>
    <mergeCell ref="C106:D106"/>
    <mergeCell ref="C104:D104"/>
    <mergeCell ref="C100:D100"/>
    <mergeCell ref="I100:J100"/>
    <mergeCell ref="C98:D98"/>
    <mergeCell ref="P85:Q85"/>
    <mergeCell ref="M69:N69"/>
    <mergeCell ref="M73:N73"/>
    <mergeCell ref="M74:N74"/>
    <mergeCell ref="M75:N75"/>
    <mergeCell ref="M113:N113"/>
    <mergeCell ref="P113:Q113"/>
    <mergeCell ref="C108:D108"/>
    <mergeCell ref="I108:J108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M92:N92"/>
    <mergeCell ref="P92:Q92"/>
    <mergeCell ref="M93:N93"/>
    <mergeCell ref="P93:Q93"/>
    <mergeCell ref="M98:N98"/>
    <mergeCell ref="P98:Q98"/>
    <mergeCell ref="M89:N89"/>
    <mergeCell ref="P89:Q89"/>
    <mergeCell ref="M90:N90"/>
    <mergeCell ref="P90:Q90"/>
    <mergeCell ref="P107:Q107"/>
    <mergeCell ref="I49:J49"/>
    <mergeCell ref="I50:J50"/>
    <mergeCell ref="C51:D51"/>
    <mergeCell ref="I51:J51"/>
    <mergeCell ref="C49:D49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C60:D60"/>
    <mergeCell ref="I60:J60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I45:J45"/>
    <mergeCell ref="I27:J27"/>
    <mergeCell ref="C25:D25"/>
    <mergeCell ref="I25:J25"/>
    <mergeCell ref="M35:N35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52:D52"/>
    <mergeCell ref="I52:J52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20:J20"/>
    <mergeCell ref="C21:D21"/>
    <mergeCell ref="I21:J21"/>
    <mergeCell ref="M20:N20"/>
    <mergeCell ref="P20:Q20"/>
    <mergeCell ref="M21:N21"/>
    <mergeCell ref="P21:Q21"/>
    <mergeCell ref="M22:N22"/>
    <mergeCell ref="P22:Q22"/>
    <mergeCell ref="M23:N23"/>
    <mergeCell ref="P23:Q23"/>
    <mergeCell ref="C16:D16"/>
    <mergeCell ref="I16:J16"/>
    <mergeCell ref="C7:D7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I173:J173"/>
    <mergeCell ref="C174:D174"/>
    <mergeCell ref="I174:J174"/>
    <mergeCell ref="C171:D171"/>
    <mergeCell ref="I171:J171"/>
    <mergeCell ref="C172:D172"/>
    <mergeCell ref="I172:J172"/>
    <mergeCell ref="M173:N173"/>
    <mergeCell ref="P173:Q173"/>
    <mergeCell ref="M174:N174"/>
    <mergeCell ref="P174:Q174"/>
    <mergeCell ref="I10:J10"/>
    <mergeCell ref="P13:Q13"/>
    <mergeCell ref="M160:N160"/>
    <mergeCell ref="C10:D10"/>
    <mergeCell ref="P25:Q25"/>
    <mergeCell ref="M14:N14"/>
    <mergeCell ref="P14:Q14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M233:N233"/>
    <mergeCell ref="I222:J222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M24:N24"/>
    <mergeCell ref="P24:Q24"/>
    <mergeCell ref="M152:N152"/>
    <mergeCell ref="C173:D173"/>
    <mergeCell ref="I221:J221"/>
    <mergeCell ref="C220:D220"/>
    <mergeCell ref="I220:J220"/>
    <mergeCell ref="I47:J47"/>
    <mergeCell ref="M46:N46"/>
    <mergeCell ref="P46:Q46"/>
    <mergeCell ref="I44:J44"/>
    <mergeCell ref="M45:N45"/>
    <mergeCell ref="P45:Q45"/>
    <mergeCell ref="C46:D46"/>
    <mergeCell ref="I46:J46"/>
    <mergeCell ref="C50:D50"/>
    <mergeCell ref="M227:N227"/>
    <mergeCell ref="P227:Q227"/>
    <mergeCell ref="C226:D226"/>
    <mergeCell ref="I176:J176"/>
    <mergeCell ref="C24:D24"/>
    <mergeCell ref="I24:J24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250:D250"/>
    <mergeCell ref="I225:J225"/>
    <mergeCell ref="C225:D225"/>
    <mergeCell ref="I226:J226"/>
    <mergeCell ref="M230:N230"/>
    <mergeCell ref="P230:Q230"/>
    <mergeCell ref="M178:N178"/>
    <mergeCell ref="M211:N211"/>
    <mergeCell ref="C210:D210"/>
    <mergeCell ref="I210:J210"/>
    <mergeCell ref="C208:D208"/>
    <mergeCell ref="I208:J208"/>
    <mergeCell ref="C207:D207"/>
    <mergeCell ref="I207:J207"/>
    <mergeCell ref="C206:D206"/>
    <mergeCell ref="I206:J206"/>
    <mergeCell ref="I175:J175"/>
    <mergeCell ref="M228:N228"/>
    <mergeCell ref="P228:Q228"/>
    <mergeCell ref="M236:N236"/>
    <mergeCell ref="P236:Q236"/>
    <mergeCell ref="C233:D233"/>
    <mergeCell ref="I233:J233"/>
    <mergeCell ref="C234:D234"/>
    <mergeCell ref="I234:J234"/>
    <mergeCell ref="C232:D232"/>
    <mergeCell ref="I232:J232"/>
    <mergeCell ref="C231:D231"/>
    <mergeCell ref="I231:J231"/>
    <mergeCell ref="P233:Q233"/>
    <mergeCell ref="M234:N234"/>
    <mergeCell ref="P234:Q234"/>
    <mergeCell ref="I250:J250"/>
    <mergeCell ref="M25:N25"/>
    <mergeCell ref="A242:A243"/>
    <mergeCell ref="B242:B243"/>
    <mergeCell ref="A244:A249"/>
    <mergeCell ref="B244:B249"/>
    <mergeCell ref="A250:A251"/>
    <mergeCell ref="B250:B251"/>
    <mergeCell ref="A252:A253"/>
    <mergeCell ref="B252:B253"/>
    <mergeCell ref="A254:A260"/>
    <mergeCell ref="B254:B260"/>
    <mergeCell ref="A261:A265"/>
    <mergeCell ref="B261:B265"/>
    <mergeCell ref="I153:J153"/>
    <mergeCell ref="C154:D154"/>
    <mergeCell ref="I154:J154"/>
    <mergeCell ref="C166:D166"/>
    <mergeCell ref="I166:J166"/>
    <mergeCell ref="C164:D164"/>
    <mergeCell ref="I164:J164"/>
    <mergeCell ref="C163:D163"/>
    <mergeCell ref="I163:J163"/>
    <mergeCell ref="I169:J169"/>
    <mergeCell ref="C170:D170"/>
    <mergeCell ref="I170:J170"/>
    <mergeCell ref="I263:J263"/>
    <mergeCell ref="I156:J156"/>
    <mergeCell ref="C165:D165"/>
    <mergeCell ref="I252:J252"/>
    <mergeCell ref="C251:D251"/>
    <mergeCell ref="I251:J251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opLeftCell="H1" workbookViewId="0">
      <pane ySplit="3" topLeftCell="A4" activePane="bottomLeft" state="frozen"/>
      <selection pane="bottomLeft" activeCell="I10" sqref="I10:J10"/>
    </sheetView>
  </sheetViews>
  <sheetFormatPr defaultRowHeight="12.5" outlineLevelRow="1" x14ac:dyDescent="0.25"/>
  <cols>
    <col min="1" max="1" width="10" style="41" customWidth="1"/>
    <col min="2" max="2" width="13.453125" style="41" customWidth="1"/>
    <col min="3" max="3" width="3.7265625" style="41" customWidth="1"/>
    <col min="4" max="4" width="7.54296875" style="41" customWidth="1"/>
    <col min="5" max="5" width="42.1796875" style="41" customWidth="1"/>
    <col min="6" max="6" width="0" style="41" hidden="1" customWidth="1"/>
    <col min="7" max="7" width="6.1796875" style="41" customWidth="1"/>
    <col min="8" max="8" width="16.453125" style="41" bestFit="1" customWidth="1"/>
    <col min="9" max="9" width="31.54296875" style="41" customWidth="1"/>
    <col min="10" max="10" width="2.453125" style="41" customWidth="1"/>
    <col min="11" max="11" width="10.81640625" style="41" customWidth="1"/>
    <col min="12" max="12" width="16.453125" style="41" bestFit="1" customWidth="1"/>
    <col min="13" max="13" width="12.7265625" style="41" customWidth="1"/>
    <col min="14" max="14" width="3.453125" style="41" customWidth="1"/>
    <col min="15" max="15" width="14.54296875" style="41" customWidth="1"/>
    <col min="16" max="16" width="6.26953125" style="41" customWidth="1"/>
    <col min="17" max="17" width="13.453125" style="41" customWidth="1"/>
    <col min="18" max="18" width="0" style="41" hidden="1" customWidth="1"/>
    <col min="19" max="256" width="9.1796875" style="41"/>
    <col min="257" max="257" width="10" style="41" customWidth="1"/>
    <col min="258" max="258" width="13.453125" style="41" customWidth="1"/>
    <col min="259" max="259" width="3.7265625" style="41" customWidth="1"/>
    <col min="260" max="260" width="7.54296875" style="41" customWidth="1"/>
    <col min="261" max="261" width="42.1796875" style="41" customWidth="1"/>
    <col min="262" max="262" width="0" style="41" hidden="1" customWidth="1"/>
    <col min="263" max="263" width="6.1796875" style="41" customWidth="1"/>
    <col min="264" max="264" width="16.453125" style="41" bestFit="1" customWidth="1"/>
    <col min="265" max="265" width="31.54296875" style="41" customWidth="1"/>
    <col min="266" max="266" width="2.453125" style="41" customWidth="1"/>
    <col min="267" max="267" width="10.81640625" style="41" customWidth="1"/>
    <col min="268" max="268" width="16.453125" style="41" bestFit="1" customWidth="1"/>
    <col min="269" max="269" width="12.7265625" style="41" customWidth="1"/>
    <col min="270" max="270" width="3.453125" style="41" customWidth="1"/>
    <col min="271" max="271" width="14.54296875" style="41" customWidth="1"/>
    <col min="272" max="272" width="6.26953125" style="41" customWidth="1"/>
    <col min="273" max="273" width="13.453125" style="41" customWidth="1"/>
    <col min="274" max="274" width="0" style="41" hidden="1" customWidth="1"/>
    <col min="275" max="512" width="9.1796875" style="41"/>
    <col min="513" max="513" width="10" style="41" customWidth="1"/>
    <col min="514" max="514" width="13.453125" style="41" customWidth="1"/>
    <col min="515" max="515" width="3.7265625" style="41" customWidth="1"/>
    <col min="516" max="516" width="7.54296875" style="41" customWidth="1"/>
    <col min="517" max="517" width="42.1796875" style="41" customWidth="1"/>
    <col min="518" max="518" width="0" style="41" hidden="1" customWidth="1"/>
    <col min="519" max="519" width="6.1796875" style="41" customWidth="1"/>
    <col min="520" max="520" width="16.453125" style="41" bestFit="1" customWidth="1"/>
    <col min="521" max="521" width="31.54296875" style="41" customWidth="1"/>
    <col min="522" max="522" width="2.453125" style="41" customWidth="1"/>
    <col min="523" max="523" width="10.81640625" style="41" customWidth="1"/>
    <col min="524" max="524" width="16.453125" style="41" bestFit="1" customWidth="1"/>
    <col min="525" max="525" width="12.7265625" style="41" customWidth="1"/>
    <col min="526" max="526" width="3.453125" style="41" customWidth="1"/>
    <col min="527" max="527" width="14.54296875" style="41" customWidth="1"/>
    <col min="528" max="528" width="6.26953125" style="41" customWidth="1"/>
    <col min="529" max="529" width="13.453125" style="41" customWidth="1"/>
    <col min="530" max="530" width="0" style="41" hidden="1" customWidth="1"/>
    <col min="531" max="768" width="9.1796875" style="41"/>
    <col min="769" max="769" width="10" style="41" customWidth="1"/>
    <col min="770" max="770" width="13.453125" style="41" customWidth="1"/>
    <col min="771" max="771" width="3.7265625" style="41" customWidth="1"/>
    <col min="772" max="772" width="7.54296875" style="41" customWidth="1"/>
    <col min="773" max="773" width="42.1796875" style="41" customWidth="1"/>
    <col min="774" max="774" width="0" style="41" hidden="1" customWidth="1"/>
    <col min="775" max="775" width="6.1796875" style="41" customWidth="1"/>
    <col min="776" max="776" width="16.453125" style="41" bestFit="1" customWidth="1"/>
    <col min="777" max="777" width="31.54296875" style="41" customWidth="1"/>
    <col min="778" max="778" width="2.453125" style="41" customWidth="1"/>
    <col min="779" max="779" width="10.81640625" style="41" customWidth="1"/>
    <col min="780" max="780" width="16.453125" style="41" bestFit="1" customWidth="1"/>
    <col min="781" max="781" width="12.7265625" style="41" customWidth="1"/>
    <col min="782" max="782" width="3.453125" style="41" customWidth="1"/>
    <col min="783" max="783" width="14.54296875" style="41" customWidth="1"/>
    <col min="784" max="784" width="6.26953125" style="41" customWidth="1"/>
    <col min="785" max="785" width="13.453125" style="41" customWidth="1"/>
    <col min="786" max="786" width="0" style="41" hidden="1" customWidth="1"/>
    <col min="787" max="1024" width="9.1796875" style="41"/>
    <col min="1025" max="1025" width="10" style="41" customWidth="1"/>
    <col min="1026" max="1026" width="13.453125" style="41" customWidth="1"/>
    <col min="1027" max="1027" width="3.7265625" style="41" customWidth="1"/>
    <col min="1028" max="1028" width="7.54296875" style="41" customWidth="1"/>
    <col min="1029" max="1029" width="42.1796875" style="41" customWidth="1"/>
    <col min="1030" max="1030" width="0" style="41" hidden="1" customWidth="1"/>
    <col min="1031" max="1031" width="6.1796875" style="41" customWidth="1"/>
    <col min="1032" max="1032" width="16.453125" style="41" bestFit="1" customWidth="1"/>
    <col min="1033" max="1033" width="31.54296875" style="41" customWidth="1"/>
    <col min="1034" max="1034" width="2.453125" style="41" customWidth="1"/>
    <col min="1035" max="1035" width="10.81640625" style="41" customWidth="1"/>
    <col min="1036" max="1036" width="16.453125" style="41" bestFit="1" customWidth="1"/>
    <col min="1037" max="1037" width="12.7265625" style="41" customWidth="1"/>
    <col min="1038" max="1038" width="3.453125" style="41" customWidth="1"/>
    <col min="1039" max="1039" width="14.54296875" style="41" customWidth="1"/>
    <col min="1040" max="1040" width="6.26953125" style="41" customWidth="1"/>
    <col min="1041" max="1041" width="13.453125" style="41" customWidth="1"/>
    <col min="1042" max="1042" width="0" style="41" hidden="1" customWidth="1"/>
    <col min="1043" max="1280" width="9.1796875" style="41"/>
    <col min="1281" max="1281" width="10" style="41" customWidth="1"/>
    <col min="1282" max="1282" width="13.453125" style="41" customWidth="1"/>
    <col min="1283" max="1283" width="3.7265625" style="41" customWidth="1"/>
    <col min="1284" max="1284" width="7.54296875" style="41" customWidth="1"/>
    <col min="1285" max="1285" width="42.1796875" style="41" customWidth="1"/>
    <col min="1286" max="1286" width="0" style="41" hidden="1" customWidth="1"/>
    <col min="1287" max="1287" width="6.1796875" style="41" customWidth="1"/>
    <col min="1288" max="1288" width="16.453125" style="41" bestFit="1" customWidth="1"/>
    <col min="1289" max="1289" width="31.54296875" style="41" customWidth="1"/>
    <col min="1290" max="1290" width="2.453125" style="41" customWidth="1"/>
    <col min="1291" max="1291" width="10.81640625" style="41" customWidth="1"/>
    <col min="1292" max="1292" width="16.453125" style="41" bestFit="1" customWidth="1"/>
    <col min="1293" max="1293" width="12.7265625" style="41" customWidth="1"/>
    <col min="1294" max="1294" width="3.453125" style="41" customWidth="1"/>
    <col min="1295" max="1295" width="14.54296875" style="41" customWidth="1"/>
    <col min="1296" max="1296" width="6.26953125" style="41" customWidth="1"/>
    <col min="1297" max="1297" width="13.453125" style="41" customWidth="1"/>
    <col min="1298" max="1298" width="0" style="41" hidden="1" customWidth="1"/>
    <col min="1299" max="1536" width="9.1796875" style="41"/>
    <col min="1537" max="1537" width="10" style="41" customWidth="1"/>
    <col min="1538" max="1538" width="13.453125" style="41" customWidth="1"/>
    <col min="1539" max="1539" width="3.7265625" style="41" customWidth="1"/>
    <col min="1540" max="1540" width="7.54296875" style="41" customWidth="1"/>
    <col min="1541" max="1541" width="42.1796875" style="41" customWidth="1"/>
    <col min="1542" max="1542" width="0" style="41" hidden="1" customWidth="1"/>
    <col min="1543" max="1543" width="6.1796875" style="41" customWidth="1"/>
    <col min="1544" max="1544" width="16.453125" style="41" bestFit="1" customWidth="1"/>
    <col min="1545" max="1545" width="31.54296875" style="41" customWidth="1"/>
    <col min="1546" max="1546" width="2.453125" style="41" customWidth="1"/>
    <col min="1547" max="1547" width="10.81640625" style="41" customWidth="1"/>
    <col min="1548" max="1548" width="16.453125" style="41" bestFit="1" customWidth="1"/>
    <col min="1549" max="1549" width="12.7265625" style="41" customWidth="1"/>
    <col min="1550" max="1550" width="3.453125" style="41" customWidth="1"/>
    <col min="1551" max="1551" width="14.54296875" style="41" customWidth="1"/>
    <col min="1552" max="1552" width="6.26953125" style="41" customWidth="1"/>
    <col min="1553" max="1553" width="13.453125" style="41" customWidth="1"/>
    <col min="1554" max="1554" width="0" style="41" hidden="1" customWidth="1"/>
    <col min="1555" max="1792" width="9.1796875" style="41"/>
    <col min="1793" max="1793" width="10" style="41" customWidth="1"/>
    <col min="1794" max="1794" width="13.453125" style="41" customWidth="1"/>
    <col min="1795" max="1795" width="3.7265625" style="41" customWidth="1"/>
    <col min="1796" max="1796" width="7.54296875" style="41" customWidth="1"/>
    <col min="1797" max="1797" width="42.1796875" style="41" customWidth="1"/>
    <col min="1798" max="1798" width="0" style="41" hidden="1" customWidth="1"/>
    <col min="1799" max="1799" width="6.1796875" style="41" customWidth="1"/>
    <col min="1800" max="1800" width="16.453125" style="41" bestFit="1" customWidth="1"/>
    <col min="1801" max="1801" width="31.54296875" style="41" customWidth="1"/>
    <col min="1802" max="1802" width="2.453125" style="41" customWidth="1"/>
    <col min="1803" max="1803" width="10.81640625" style="41" customWidth="1"/>
    <col min="1804" max="1804" width="16.453125" style="41" bestFit="1" customWidth="1"/>
    <col min="1805" max="1805" width="12.7265625" style="41" customWidth="1"/>
    <col min="1806" max="1806" width="3.453125" style="41" customWidth="1"/>
    <col min="1807" max="1807" width="14.54296875" style="41" customWidth="1"/>
    <col min="1808" max="1808" width="6.26953125" style="41" customWidth="1"/>
    <col min="1809" max="1809" width="13.453125" style="41" customWidth="1"/>
    <col min="1810" max="1810" width="0" style="41" hidden="1" customWidth="1"/>
    <col min="1811" max="2048" width="9.1796875" style="41"/>
    <col min="2049" max="2049" width="10" style="41" customWidth="1"/>
    <col min="2050" max="2050" width="13.453125" style="41" customWidth="1"/>
    <col min="2051" max="2051" width="3.7265625" style="41" customWidth="1"/>
    <col min="2052" max="2052" width="7.54296875" style="41" customWidth="1"/>
    <col min="2053" max="2053" width="42.1796875" style="41" customWidth="1"/>
    <col min="2054" max="2054" width="0" style="41" hidden="1" customWidth="1"/>
    <col min="2055" max="2055" width="6.1796875" style="41" customWidth="1"/>
    <col min="2056" max="2056" width="16.453125" style="41" bestFit="1" customWidth="1"/>
    <col min="2057" max="2057" width="31.54296875" style="41" customWidth="1"/>
    <col min="2058" max="2058" width="2.453125" style="41" customWidth="1"/>
    <col min="2059" max="2059" width="10.81640625" style="41" customWidth="1"/>
    <col min="2060" max="2060" width="16.453125" style="41" bestFit="1" customWidth="1"/>
    <col min="2061" max="2061" width="12.7265625" style="41" customWidth="1"/>
    <col min="2062" max="2062" width="3.453125" style="41" customWidth="1"/>
    <col min="2063" max="2063" width="14.54296875" style="41" customWidth="1"/>
    <col min="2064" max="2064" width="6.26953125" style="41" customWidth="1"/>
    <col min="2065" max="2065" width="13.453125" style="41" customWidth="1"/>
    <col min="2066" max="2066" width="0" style="41" hidden="1" customWidth="1"/>
    <col min="2067" max="2304" width="9.1796875" style="41"/>
    <col min="2305" max="2305" width="10" style="41" customWidth="1"/>
    <col min="2306" max="2306" width="13.453125" style="41" customWidth="1"/>
    <col min="2307" max="2307" width="3.7265625" style="41" customWidth="1"/>
    <col min="2308" max="2308" width="7.54296875" style="41" customWidth="1"/>
    <col min="2309" max="2309" width="42.1796875" style="41" customWidth="1"/>
    <col min="2310" max="2310" width="0" style="41" hidden="1" customWidth="1"/>
    <col min="2311" max="2311" width="6.1796875" style="41" customWidth="1"/>
    <col min="2312" max="2312" width="16.453125" style="41" bestFit="1" customWidth="1"/>
    <col min="2313" max="2313" width="31.54296875" style="41" customWidth="1"/>
    <col min="2314" max="2314" width="2.453125" style="41" customWidth="1"/>
    <col min="2315" max="2315" width="10.81640625" style="41" customWidth="1"/>
    <col min="2316" max="2316" width="16.453125" style="41" bestFit="1" customWidth="1"/>
    <col min="2317" max="2317" width="12.7265625" style="41" customWidth="1"/>
    <col min="2318" max="2318" width="3.453125" style="41" customWidth="1"/>
    <col min="2319" max="2319" width="14.54296875" style="41" customWidth="1"/>
    <col min="2320" max="2320" width="6.26953125" style="41" customWidth="1"/>
    <col min="2321" max="2321" width="13.453125" style="41" customWidth="1"/>
    <col min="2322" max="2322" width="0" style="41" hidden="1" customWidth="1"/>
    <col min="2323" max="2560" width="9.1796875" style="41"/>
    <col min="2561" max="2561" width="10" style="41" customWidth="1"/>
    <col min="2562" max="2562" width="13.453125" style="41" customWidth="1"/>
    <col min="2563" max="2563" width="3.7265625" style="41" customWidth="1"/>
    <col min="2564" max="2564" width="7.54296875" style="41" customWidth="1"/>
    <col min="2565" max="2565" width="42.1796875" style="41" customWidth="1"/>
    <col min="2566" max="2566" width="0" style="41" hidden="1" customWidth="1"/>
    <col min="2567" max="2567" width="6.1796875" style="41" customWidth="1"/>
    <col min="2568" max="2568" width="16.453125" style="41" bestFit="1" customWidth="1"/>
    <col min="2569" max="2569" width="31.54296875" style="41" customWidth="1"/>
    <col min="2570" max="2570" width="2.453125" style="41" customWidth="1"/>
    <col min="2571" max="2571" width="10.81640625" style="41" customWidth="1"/>
    <col min="2572" max="2572" width="16.453125" style="41" bestFit="1" customWidth="1"/>
    <col min="2573" max="2573" width="12.7265625" style="41" customWidth="1"/>
    <col min="2574" max="2574" width="3.453125" style="41" customWidth="1"/>
    <col min="2575" max="2575" width="14.54296875" style="41" customWidth="1"/>
    <col min="2576" max="2576" width="6.26953125" style="41" customWidth="1"/>
    <col min="2577" max="2577" width="13.453125" style="41" customWidth="1"/>
    <col min="2578" max="2578" width="0" style="41" hidden="1" customWidth="1"/>
    <col min="2579" max="2816" width="9.1796875" style="41"/>
    <col min="2817" max="2817" width="10" style="41" customWidth="1"/>
    <col min="2818" max="2818" width="13.453125" style="41" customWidth="1"/>
    <col min="2819" max="2819" width="3.7265625" style="41" customWidth="1"/>
    <col min="2820" max="2820" width="7.54296875" style="41" customWidth="1"/>
    <col min="2821" max="2821" width="42.1796875" style="41" customWidth="1"/>
    <col min="2822" max="2822" width="0" style="41" hidden="1" customWidth="1"/>
    <col min="2823" max="2823" width="6.1796875" style="41" customWidth="1"/>
    <col min="2824" max="2824" width="16.453125" style="41" bestFit="1" customWidth="1"/>
    <col min="2825" max="2825" width="31.54296875" style="41" customWidth="1"/>
    <col min="2826" max="2826" width="2.453125" style="41" customWidth="1"/>
    <col min="2827" max="2827" width="10.81640625" style="41" customWidth="1"/>
    <col min="2828" max="2828" width="16.453125" style="41" bestFit="1" customWidth="1"/>
    <col min="2829" max="2829" width="12.7265625" style="41" customWidth="1"/>
    <col min="2830" max="2830" width="3.453125" style="41" customWidth="1"/>
    <col min="2831" max="2831" width="14.54296875" style="41" customWidth="1"/>
    <col min="2832" max="2832" width="6.26953125" style="41" customWidth="1"/>
    <col min="2833" max="2833" width="13.453125" style="41" customWidth="1"/>
    <col min="2834" max="2834" width="0" style="41" hidden="1" customWidth="1"/>
    <col min="2835" max="3072" width="9.1796875" style="41"/>
    <col min="3073" max="3073" width="10" style="41" customWidth="1"/>
    <col min="3074" max="3074" width="13.453125" style="41" customWidth="1"/>
    <col min="3075" max="3075" width="3.7265625" style="41" customWidth="1"/>
    <col min="3076" max="3076" width="7.54296875" style="41" customWidth="1"/>
    <col min="3077" max="3077" width="42.1796875" style="41" customWidth="1"/>
    <col min="3078" max="3078" width="0" style="41" hidden="1" customWidth="1"/>
    <col min="3079" max="3079" width="6.1796875" style="41" customWidth="1"/>
    <col min="3080" max="3080" width="16.453125" style="41" bestFit="1" customWidth="1"/>
    <col min="3081" max="3081" width="31.54296875" style="41" customWidth="1"/>
    <col min="3082" max="3082" width="2.453125" style="41" customWidth="1"/>
    <col min="3083" max="3083" width="10.81640625" style="41" customWidth="1"/>
    <col min="3084" max="3084" width="16.453125" style="41" bestFit="1" customWidth="1"/>
    <col min="3085" max="3085" width="12.7265625" style="41" customWidth="1"/>
    <col min="3086" max="3086" width="3.453125" style="41" customWidth="1"/>
    <col min="3087" max="3087" width="14.54296875" style="41" customWidth="1"/>
    <col min="3088" max="3088" width="6.26953125" style="41" customWidth="1"/>
    <col min="3089" max="3089" width="13.453125" style="41" customWidth="1"/>
    <col min="3090" max="3090" width="0" style="41" hidden="1" customWidth="1"/>
    <col min="3091" max="3328" width="9.1796875" style="41"/>
    <col min="3329" max="3329" width="10" style="41" customWidth="1"/>
    <col min="3330" max="3330" width="13.453125" style="41" customWidth="1"/>
    <col min="3331" max="3331" width="3.7265625" style="41" customWidth="1"/>
    <col min="3332" max="3332" width="7.54296875" style="41" customWidth="1"/>
    <col min="3333" max="3333" width="42.1796875" style="41" customWidth="1"/>
    <col min="3334" max="3334" width="0" style="41" hidden="1" customWidth="1"/>
    <col min="3335" max="3335" width="6.1796875" style="41" customWidth="1"/>
    <col min="3336" max="3336" width="16.453125" style="41" bestFit="1" customWidth="1"/>
    <col min="3337" max="3337" width="31.54296875" style="41" customWidth="1"/>
    <col min="3338" max="3338" width="2.453125" style="41" customWidth="1"/>
    <col min="3339" max="3339" width="10.81640625" style="41" customWidth="1"/>
    <col min="3340" max="3340" width="16.453125" style="41" bestFit="1" customWidth="1"/>
    <col min="3341" max="3341" width="12.7265625" style="41" customWidth="1"/>
    <col min="3342" max="3342" width="3.453125" style="41" customWidth="1"/>
    <col min="3343" max="3343" width="14.54296875" style="41" customWidth="1"/>
    <col min="3344" max="3344" width="6.26953125" style="41" customWidth="1"/>
    <col min="3345" max="3345" width="13.453125" style="41" customWidth="1"/>
    <col min="3346" max="3346" width="0" style="41" hidden="1" customWidth="1"/>
    <col min="3347" max="3584" width="9.1796875" style="41"/>
    <col min="3585" max="3585" width="10" style="41" customWidth="1"/>
    <col min="3586" max="3586" width="13.453125" style="41" customWidth="1"/>
    <col min="3587" max="3587" width="3.7265625" style="41" customWidth="1"/>
    <col min="3588" max="3588" width="7.54296875" style="41" customWidth="1"/>
    <col min="3589" max="3589" width="42.1796875" style="41" customWidth="1"/>
    <col min="3590" max="3590" width="0" style="41" hidden="1" customWidth="1"/>
    <col min="3591" max="3591" width="6.1796875" style="41" customWidth="1"/>
    <col min="3592" max="3592" width="16.453125" style="41" bestFit="1" customWidth="1"/>
    <col min="3593" max="3593" width="31.54296875" style="41" customWidth="1"/>
    <col min="3594" max="3594" width="2.453125" style="41" customWidth="1"/>
    <col min="3595" max="3595" width="10.81640625" style="41" customWidth="1"/>
    <col min="3596" max="3596" width="16.453125" style="41" bestFit="1" customWidth="1"/>
    <col min="3597" max="3597" width="12.7265625" style="41" customWidth="1"/>
    <col min="3598" max="3598" width="3.453125" style="41" customWidth="1"/>
    <col min="3599" max="3599" width="14.54296875" style="41" customWidth="1"/>
    <col min="3600" max="3600" width="6.26953125" style="41" customWidth="1"/>
    <col min="3601" max="3601" width="13.453125" style="41" customWidth="1"/>
    <col min="3602" max="3602" width="0" style="41" hidden="1" customWidth="1"/>
    <col min="3603" max="3840" width="9.1796875" style="41"/>
    <col min="3841" max="3841" width="10" style="41" customWidth="1"/>
    <col min="3842" max="3842" width="13.453125" style="41" customWidth="1"/>
    <col min="3843" max="3843" width="3.7265625" style="41" customWidth="1"/>
    <col min="3844" max="3844" width="7.54296875" style="41" customWidth="1"/>
    <col min="3845" max="3845" width="42.1796875" style="41" customWidth="1"/>
    <col min="3846" max="3846" width="0" style="41" hidden="1" customWidth="1"/>
    <col min="3847" max="3847" width="6.1796875" style="41" customWidth="1"/>
    <col min="3848" max="3848" width="16.453125" style="41" bestFit="1" customWidth="1"/>
    <col min="3849" max="3849" width="31.54296875" style="41" customWidth="1"/>
    <col min="3850" max="3850" width="2.453125" style="41" customWidth="1"/>
    <col min="3851" max="3851" width="10.81640625" style="41" customWidth="1"/>
    <col min="3852" max="3852" width="16.453125" style="41" bestFit="1" customWidth="1"/>
    <col min="3853" max="3853" width="12.7265625" style="41" customWidth="1"/>
    <col min="3854" max="3854" width="3.453125" style="41" customWidth="1"/>
    <col min="3855" max="3855" width="14.54296875" style="41" customWidth="1"/>
    <col min="3856" max="3856" width="6.26953125" style="41" customWidth="1"/>
    <col min="3857" max="3857" width="13.453125" style="41" customWidth="1"/>
    <col min="3858" max="3858" width="0" style="41" hidden="1" customWidth="1"/>
    <col min="3859" max="4096" width="9.1796875" style="41"/>
    <col min="4097" max="4097" width="10" style="41" customWidth="1"/>
    <col min="4098" max="4098" width="13.453125" style="41" customWidth="1"/>
    <col min="4099" max="4099" width="3.7265625" style="41" customWidth="1"/>
    <col min="4100" max="4100" width="7.54296875" style="41" customWidth="1"/>
    <col min="4101" max="4101" width="42.1796875" style="41" customWidth="1"/>
    <col min="4102" max="4102" width="0" style="41" hidden="1" customWidth="1"/>
    <col min="4103" max="4103" width="6.1796875" style="41" customWidth="1"/>
    <col min="4104" max="4104" width="16.453125" style="41" bestFit="1" customWidth="1"/>
    <col min="4105" max="4105" width="31.54296875" style="41" customWidth="1"/>
    <col min="4106" max="4106" width="2.453125" style="41" customWidth="1"/>
    <col min="4107" max="4107" width="10.81640625" style="41" customWidth="1"/>
    <col min="4108" max="4108" width="16.453125" style="41" bestFit="1" customWidth="1"/>
    <col min="4109" max="4109" width="12.7265625" style="41" customWidth="1"/>
    <col min="4110" max="4110" width="3.453125" style="41" customWidth="1"/>
    <col min="4111" max="4111" width="14.54296875" style="41" customWidth="1"/>
    <col min="4112" max="4112" width="6.26953125" style="41" customWidth="1"/>
    <col min="4113" max="4113" width="13.453125" style="41" customWidth="1"/>
    <col min="4114" max="4114" width="0" style="41" hidden="1" customWidth="1"/>
    <col min="4115" max="4352" width="9.1796875" style="41"/>
    <col min="4353" max="4353" width="10" style="41" customWidth="1"/>
    <col min="4354" max="4354" width="13.453125" style="41" customWidth="1"/>
    <col min="4355" max="4355" width="3.7265625" style="41" customWidth="1"/>
    <col min="4356" max="4356" width="7.54296875" style="41" customWidth="1"/>
    <col min="4357" max="4357" width="42.1796875" style="41" customWidth="1"/>
    <col min="4358" max="4358" width="0" style="41" hidden="1" customWidth="1"/>
    <col min="4359" max="4359" width="6.1796875" style="41" customWidth="1"/>
    <col min="4360" max="4360" width="16.453125" style="41" bestFit="1" customWidth="1"/>
    <col min="4361" max="4361" width="31.54296875" style="41" customWidth="1"/>
    <col min="4362" max="4362" width="2.453125" style="41" customWidth="1"/>
    <col min="4363" max="4363" width="10.81640625" style="41" customWidth="1"/>
    <col min="4364" max="4364" width="16.453125" style="41" bestFit="1" customWidth="1"/>
    <col min="4365" max="4365" width="12.7265625" style="41" customWidth="1"/>
    <col min="4366" max="4366" width="3.453125" style="41" customWidth="1"/>
    <col min="4367" max="4367" width="14.54296875" style="41" customWidth="1"/>
    <col min="4368" max="4368" width="6.26953125" style="41" customWidth="1"/>
    <col min="4369" max="4369" width="13.453125" style="41" customWidth="1"/>
    <col min="4370" max="4370" width="0" style="41" hidden="1" customWidth="1"/>
    <col min="4371" max="4608" width="9.1796875" style="41"/>
    <col min="4609" max="4609" width="10" style="41" customWidth="1"/>
    <col min="4610" max="4610" width="13.453125" style="41" customWidth="1"/>
    <col min="4611" max="4611" width="3.7265625" style="41" customWidth="1"/>
    <col min="4612" max="4612" width="7.54296875" style="41" customWidth="1"/>
    <col min="4613" max="4613" width="42.1796875" style="41" customWidth="1"/>
    <col min="4614" max="4614" width="0" style="41" hidden="1" customWidth="1"/>
    <col min="4615" max="4615" width="6.1796875" style="41" customWidth="1"/>
    <col min="4616" max="4616" width="16.453125" style="41" bestFit="1" customWidth="1"/>
    <col min="4617" max="4617" width="31.54296875" style="41" customWidth="1"/>
    <col min="4618" max="4618" width="2.453125" style="41" customWidth="1"/>
    <col min="4619" max="4619" width="10.81640625" style="41" customWidth="1"/>
    <col min="4620" max="4620" width="16.453125" style="41" bestFit="1" customWidth="1"/>
    <col min="4621" max="4621" width="12.7265625" style="41" customWidth="1"/>
    <col min="4622" max="4622" width="3.453125" style="41" customWidth="1"/>
    <col min="4623" max="4623" width="14.54296875" style="41" customWidth="1"/>
    <col min="4624" max="4624" width="6.26953125" style="41" customWidth="1"/>
    <col min="4625" max="4625" width="13.453125" style="41" customWidth="1"/>
    <col min="4626" max="4626" width="0" style="41" hidden="1" customWidth="1"/>
    <col min="4627" max="4864" width="9.1796875" style="41"/>
    <col min="4865" max="4865" width="10" style="41" customWidth="1"/>
    <col min="4866" max="4866" width="13.453125" style="41" customWidth="1"/>
    <col min="4867" max="4867" width="3.7265625" style="41" customWidth="1"/>
    <col min="4868" max="4868" width="7.54296875" style="41" customWidth="1"/>
    <col min="4869" max="4869" width="42.1796875" style="41" customWidth="1"/>
    <col min="4870" max="4870" width="0" style="41" hidden="1" customWidth="1"/>
    <col min="4871" max="4871" width="6.1796875" style="41" customWidth="1"/>
    <col min="4872" max="4872" width="16.453125" style="41" bestFit="1" customWidth="1"/>
    <col min="4873" max="4873" width="31.54296875" style="41" customWidth="1"/>
    <col min="4874" max="4874" width="2.453125" style="41" customWidth="1"/>
    <col min="4875" max="4875" width="10.81640625" style="41" customWidth="1"/>
    <col min="4876" max="4876" width="16.453125" style="41" bestFit="1" customWidth="1"/>
    <col min="4877" max="4877" width="12.7265625" style="41" customWidth="1"/>
    <col min="4878" max="4878" width="3.453125" style="41" customWidth="1"/>
    <col min="4879" max="4879" width="14.54296875" style="41" customWidth="1"/>
    <col min="4880" max="4880" width="6.26953125" style="41" customWidth="1"/>
    <col min="4881" max="4881" width="13.453125" style="41" customWidth="1"/>
    <col min="4882" max="4882" width="0" style="41" hidden="1" customWidth="1"/>
    <col min="4883" max="5120" width="9.1796875" style="41"/>
    <col min="5121" max="5121" width="10" style="41" customWidth="1"/>
    <col min="5122" max="5122" width="13.453125" style="41" customWidth="1"/>
    <col min="5123" max="5123" width="3.7265625" style="41" customWidth="1"/>
    <col min="5124" max="5124" width="7.54296875" style="41" customWidth="1"/>
    <col min="5125" max="5125" width="42.1796875" style="41" customWidth="1"/>
    <col min="5126" max="5126" width="0" style="41" hidden="1" customWidth="1"/>
    <col min="5127" max="5127" width="6.1796875" style="41" customWidth="1"/>
    <col min="5128" max="5128" width="16.453125" style="41" bestFit="1" customWidth="1"/>
    <col min="5129" max="5129" width="31.54296875" style="41" customWidth="1"/>
    <col min="5130" max="5130" width="2.453125" style="41" customWidth="1"/>
    <col min="5131" max="5131" width="10.81640625" style="41" customWidth="1"/>
    <col min="5132" max="5132" width="16.453125" style="41" bestFit="1" customWidth="1"/>
    <col min="5133" max="5133" width="12.7265625" style="41" customWidth="1"/>
    <col min="5134" max="5134" width="3.453125" style="41" customWidth="1"/>
    <col min="5135" max="5135" width="14.54296875" style="41" customWidth="1"/>
    <col min="5136" max="5136" width="6.26953125" style="41" customWidth="1"/>
    <col min="5137" max="5137" width="13.453125" style="41" customWidth="1"/>
    <col min="5138" max="5138" width="0" style="41" hidden="1" customWidth="1"/>
    <col min="5139" max="5376" width="9.1796875" style="41"/>
    <col min="5377" max="5377" width="10" style="41" customWidth="1"/>
    <col min="5378" max="5378" width="13.453125" style="41" customWidth="1"/>
    <col min="5379" max="5379" width="3.7265625" style="41" customWidth="1"/>
    <col min="5380" max="5380" width="7.54296875" style="41" customWidth="1"/>
    <col min="5381" max="5381" width="42.1796875" style="41" customWidth="1"/>
    <col min="5382" max="5382" width="0" style="41" hidden="1" customWidth="1"/>
    <col min="5383" max="5383" width="6.1796875" style="41" customWidth="1"/>
    <col min="5384" max="5384" width="16.453125" style="41" bestFit="1" customWidth="1"/>
    <col min="5385" max="5385" width="31.54296875" style="41" customWidth="1"/>
    <col min="5386" max="5386" width="2.453125" style="41" customWidth="1"/>
    <col min="5387" max="5387" width="10.81640625" style="41" customWidth="1"/>
    <col min="5388" max="5388" width="16.453125" style="41" bestFit="1" customWidth="1"/>
    <col min="5389" max="5389" width="12.7265625" style="41" customWidth="1"/>
    <col min="5390" max="5390" width="3.453125" style="41" customWidth="1"/>
    <col min="5391" max="5391" width="14.54296875" style="41" customWidth="1"/>
    <col min="5392" max="5392" width="6.26953125" style="41" customWidth="1"/>
    <col min="5393" max="5393" width="13.453125" style="41" customWidth="1"/>
    <col min="5394" max="5394" width="0" style="41" hidden="1" customWidth="1"/>
    <col min="5395" max="5632" width="9.1796875" style="41"/>
    <col min="5633" max="5633" width="10" style="41" customWidth="1"/>
    <col min="5634" max="5634" width="13.453125" style="41" customWidth="1"/>
    <col min="5635" max="5635" width="3.7265625" style="41" customWidth="1"/>
    <col min="5636" max="5636" width="7.54296875" style="41" customWidth="1"/>
    <col min="5637" max="5637" width="42.1796875" style="41" customWidth="1"/>
    <col min="5638" max="5638" width="0" style="41" hidden="1" customWidth="1"/>
    <col min="5639" max="5639" width="6.1796875" style="41" customWidth="1"/>
    <col min="5640" max="5640" width="16.453125" style="41" bestFit="1" customWidth="1"/>
    <col min="5641" max="5641" width="31.54296875" style="41" customWidth="1"/>
    <col min="5642" max="5642" width="2.453125" style="41" customWidth="1"/>
    <col min="5643" max="5643" width="10.81640625" style="41" customWidth="1"/>
    <col min="5644" max="5644" width="16.453125" style="41" bestFit="1" customWidth="1"/>
    <col min="5645" max="5645" width="12.7265625" style="41" customWidth="1"/>
    <col min="5646" max="5646" width="3.453125" style="41" customWidth="1"/>
    <col min="5647" max="5647" width="14.54296875" style="41" customWidth="1"/>
    <col min="5648" max="5648" width="6.26953125" style="41" customWidth="1"/>
    <col min="5649" max="5649" width="13.453125" style="41" customWidth="1"/>
    <col min="5650" max="5650" width="0" style="41" hidden="1" customWidth="1"/>
    <col min="5651" max="5888" width="9.1796875" style="41"/>
    <col min="5889" max="5889" width="10" style="41" customWidth="1"/>
    <col min="5890" max="5890" width="13.453125" style="41" customWidth="1"/>
    <col min="5891" max="5891" width="3.7265625" style="41" customWidth="1"/>
    <col min="5892" max="5892" width="7.54296875" style="41" customWidth="1"/>
    <col min="5893" max="5893" width="42.1796875" style="41" customWidth="1"/>
    <col min="5894" max="5894" width="0" style="41" hidden="1" customWidth="1"/>
    <col min="5895" max="5895" width="6.1796875" style="41" customWidth="1"/>
    <col min="5896" max="5896" width="16.453125" style="41" bestFit="1" customWidth="1"/>
    <col min="5897" max="5897" width="31.54296875" style="41" customWidth="1"/>
    <col min="5898" max="5898" width="2.453125" style="41" customWidth="1"/>
    <col min="5899" max="5899" width="10.81640625" style="41" customWidth="1"/>
    <col min="5900" max="5900" width="16.453125" style="41" bestFit="1" customWidth="1"/>
    <col min="5901" max="5901" width="12.7265625" style="41" customWidth="1"/>
    <col min="5902" max="5902" width="3.453125" style="41" customWidth="1"/>
    <col min="5903" max="5903" width="14.54296875" style="41" customWidth="1"/>
    <col min="5904" max="5904" width="6.26953125" style="41" customWidth="1"/>
    <col min="5905" max="5905" width="13.453125" style="41" customWidth="1"/>
    <col min="5906" max="5906" width="0" style="41" hidden="1" customWidth="1"/>
    <col min="5907" max="6144" width="9.1796875" style="41"/>
    <col min="6145" max="6145" width="10" style="41" customWidth="1"/>
    <col min="6146" max="6146" width="13.453125" style="41" customWidth="1"/>
    <col min="6147" max="6147" width="3.7265625" style="41" customWidth="1"/>
    <col min="6148" max="6148" width="7.54296875" style="41" customWidth="1"/>
    <col min="6149" max="6149" width="42.1796875" style="41" customWidth="1"/>
    <col min="6150" max="6150" width="0" style="41" hidden="1" customWidth="1"/>
    <col min="6151" max="6151" width="6.1796875" style="41" customWidth="1"/>
    <col min="6152" max="6152" width="16.453125" style="41" bestFit="1" customWidth="1"/>
    <col min="6153" max="6153" width="31.54296875" style="41" customWidth="1"/>
    <col min="6154" max="6154" width="2.453125" style="41" customWidth="1"/>
    <col min="6155" max="6155" width="10.81640625" style="41" customWidth="1"/>
    <col min="6156" max="6156" width="16.453125" style="41" bestFit="1" customWidth="1"/>
    <col min="6157" max="6157" width="12.7265625" style="41" customWidth="1"/>
    <col min="6158" max="6158" width="3.453125" style="41" customWidth="1"/>
    <col min="6159" max="6159" width="14.54296875" style="41" customWidth="1"/>
    <col min="6160" max="6160" width="6.26953125" style="41" customWidth="1"/>
    <col min="6161" max="6161" width="13.453125" style="41" customWidth="1"/>
    <col min="6162" max="6162" width="0" style="41" hidden="1" customWidth="1"/>
    <col min="6163" max="6400" width="9.1796875" style="41"/>
    <col min="6401" max="6401" width="10" style="41" customWidth="1"/>
    <col min="6402" max="6402" width="13.453125" style="41" customWidth="1"/>
    <col min="6403" max="6403" width="3.7265625" style="41" customWidth="1"/>
    <col min="6404" max="6404" width="7.54296875" style="41" customWidth="1"/>
    <col min="6405" max="6405" width="42.1796875" style="41" customWidth="1"/>
    <col min="6406" max="6406" width="0" style="41" hidden="1" customWidth="1"/>
    <col min="6407" max="6407" width="6.1796875" style="41" customWidth="1"/>
    <col min="6408" max="6408" width="16.453125" style="41" bestFit="1" customWidth="1"/>
    <col min="6409" max="6409" width="31.54296875" style="41" customWidth="1"/>
    <col min="6410" max="6410" width="2.453125" style="41" customWidth="1"/>
    <col min="6411" max="6411" width="10.81640625" style="41" customWidth="1"/>
    <col min="6412" max="6412" width="16.453125" style="41" bestFit="1" customWidth="1"/>
    <col min="6413" max="6413" width="12.7265625" style="41" customWidth="1"/>
    <col min="6414" max="6414" width="3.453125" style="41" customWidth="1"/>
    <col min="6415" max="6415" width="14.54296875" style="41" customWidth="1"/>
    <col min="6416" max="6416" width="6.26953125" style="41" customWidth="1"/>
    <col min="6417" max="6417" width="13.453125" style="41" customWidth="1"/>
    <col min="6418" max="6418" width="0" style="41" hidden="1" customWidth="1"/>
    <col min="6419" max="6656" width="9.1796875" style="41"/>
    <col min="6657" max="6657" width="10" style="41" customWidth="1"/>
    <col min="6658" max="6658" width="13.453125" style="41" customWidth="1"/>
    <col min="6659" max="6659" width="3.7265625" style="41" customWidth="1"/>
    <col min="6660" max="6660" width="7.54296875" style="41" customWidth="1"/>
    <col min="6661" max="6661" width="42.1796875" style="41" customWidth="1"/>
    <col min="6662" max="6662" width="0" style="41" hidden="1" customWidth="1"/>
    <col min="6663" max="6663" width="6.1796875" style="41" customWidth="1"/>
    <col min="6664" max="6664" width="16.453125" style="41" bestFit="1" customWidth="1"/>
    <col min="6665" max="6665" width="31.54296875" style="41" customWidth="1"/>
    <col min="6666" max="6666" width="2.453125" style="41" customWidth="1"/>
    <col min="6667" max="6667" width="10.81640625" style="41" customWidth="1"/>
    <col min="6668" max="6668" width="16.453125" style="41" bestFit="1" customWidth="1"/>
    <col min="6669" max="6669" width="12.7265625" style="41" customWidth="1"/>
    <col min="6670" max="6670" width="3.453125" style="41" customWidth="1"/>
    <col min="6671" max="6671" width="14.54296875" style="41" customWidth="1"/>
    <col min="6672" max="6672" width="6.26953125" style="41" customWidth="1"/>
    <col min="6673" max="6673" width="13.453125" style="41" customWidth="1"/>
    <col min="6674" max="6674" width="0" style="41" hidden="1" customWidth="1"/>
    <col min="6675" max="6912" width="9.1796875" style="41"/>
    <col min="6913" max="6913" width="10" style="41" customWidth="1"/>
    <col min="6914" max="6914" width="13.453125" style="41" customWidth="1"/>
    <col min="6915" max="6915" width="3.7265625" style="41" customWidth="1"/>
    <col min="6916" max="6916" width="7.54296875" style="41" customWidth="1"/>
    <col min="6917" max="6917" width="42.1796875" style="41" customWidth="1"/>
    <col min="6918" max="6918" width="0" style="41" hidden="1" customWidth="1"/>
    <col min="6919" max="6919" width="6.1796875" style="41" customWidth="1"/>
    <col min="6920" max="6920" width="16.453125" style="41" bestFit="1" customWidth="1"/>
    <col min="6921" max="6921" width="31.54296875" style="41" customWidth="1"/>
    <col min="6922" max="6922" width="2.453125" style="41" customWidth="1"/>
    <col min="6923" max="6923" width="10.81640625" style="41" customWidth="1"/>
    <col min="6924" max="6924" width="16.453125" style="41" bestFit="1" customWidth="1"/>
    <col min="6925" max="6925" width="12.7265625" style="41" customWidth="1"/>
    <col min="6926" max="6926" width="3.453125" style="41" customWidth="1"/>
    <col min="6927" max="6927" width="14.54296875" style="41" customWidth="1"/>
    <col min="6928" max="6928" width="6.26953125" style="41" customWidth="1"/>
    <col min="6929" max="6929" width="13.453125" style="41" customWidth="1"/>
    <col min="6930" max="6930" width="0" style="41" hidden="1" customWidth="1"/>
    <col min="6931" max="7168" width="9.1796875" style="41"/>
    <col min="7169" max="7169" width="10" style="41" customWidth="1"/>
    <col min="7170" max="7170" width="13.453125" style="41" customWidth="1"/>
    <col min="7171" max="7171" width="3.7265625" style="41" customWidth="1"/>
    <col min="7172" max="7172" width="7.54296875" style="41" customWidth="1"/>
    <col min="7173" max="7173" width="42.1796875" style="41" customWidth="1"/>
    <col min="7174" max="7174" width="0" style="41" hidden="1" customWidth="1"/>
    <col min="7175" max="7175" width="6.1796875" style="41" customWidth="1"/>
    <col min="7176" max="7176" width="16.453125" style="41" bestFit="1" customWidth="1"/>
    <col min="7177" max="7177" width="31.54296875" style="41" customWidth="1"/>
    <col min="7178" max="7178" width="2.453125" style="41" customWidth="1"/>
    <col min="7179" max="7179" width="10.81640625" style="41" customWidth="1"/>
    <col min="7180" max="7180" width="16.453125" style="41" bestFit="1" customWidth="1"/>
    <col min="7181" max="7181" width="12.7265625" style="41" customWidth="1"/>
    <col min="7182" max="7182" width="3.453125" style="41" customWidth="1"/>
    <col min="7183" max="7183" width="14.54296875" style="41" customWidth="1"/>
    <col min="7184" max="7184" width="6.26953125" style="41" customWidth="1"/>
    <col min="7185" max="7185" width="13.453125" style="41" customWidth="1"/>
    <col min="7186" max="7186" width="0" style="41" hidden="1" customWidth="1"/>
    <col min="7187" max="7424" width="9.1796875" style="41"/>
    <col min="7425" max="7425" width="10" style="41" customWidth="1"/>
    <col min="7426" max="7426" width="13.453125" style="41" customWidth="1"/>
    <col min="7427" max="7427" width="3.7265625" style="41" customWidth="1"/>
    <col min="7428" max="7428" width="7.54296875" style="41" customWidth="1"/>
    <col min="7429" max="7429" width="42.1796875" style="41" customWidth="1"/>
    <col min="7430" max="7430" width="0" style="41" hidden="1" customWidth="1"/>
    <col min="7431" max="7431" width="6.1796875" style="41" customWidth="1"/>
    <col min="7432" max="7432" width="16.453125" style="41" bestFit="1" customWidth="1"/>
    <col min="7433" max="7433" width="31.54296875" style="41" customWidth="1"/>
    <col min="7434" max="7434" width="2.453125" style="41" customWidth="1"/>
    <col min="7435" max="7435" width="10.81640625" style="41" customWidth="1"/>
    <col min="7436" max="7436" width="16.453125" style="41" bestFit="1" customWidth="1"/>
    <col min="7437" max="7437" width="12.7265625" style="41" customWidth="1"/>
    <col min="7438" max="7438" width="3.453125" style="41" customWidth="1"/>
    <col min="7439" max="7439" width="14.54296875" style="41" customWidth="1"/>
    <col min="7440" max="7440" width="6.26953125" style="41" customWidth="1"/>
    <col min="7441" max="7441" width="13.453125" style="41" customWidth="1"/>
    <col min="7442" max="7442" width="0" style="41" hidden="1" customWidth="1"/>
    <col min="7443" max="7680" width="9.1796875" style="41"/>
    <col min="7681" max="7681" width="10" style="41" customWidth="1"/>
    <col min="7682" max="7682" width="13.453125" style="41" customWidth="1"/>
    <col min="7683" max="7683" width="3.7265625" style="41" customWidth="1"/>
    <col min="7684" max="7684" width="7.54296875" style="41" customWidth="1"/>
    <col min="7685" max="7685" width="42.1796875" style="41" customWidth="1"/>
    <col min="7686" max="7686" width="0" style="41" hidden="1" customWidth="1"/>
    <col min="7687" max="7687" width="6.1796875" style="41" customWidth="1"/>
    <col min="7688" max="7688" width="16.453125" style="41" bestFit="1" customWidth="1"/>
    <col min="7689" max="7689" width="31.54296875" style="41" customWidth="1"/>
    <col min="7690" max="7690" width="2.453125" style="41" customWidth="1"/>
    <col min="7691" max="7691" width="10.81640625" style="41" customWidth="1"/>
    <col min="7692" max="7692" width="16.453125" style="41" bestFit="1" customWidth="1"/>
    <col min="7693" max="7693" width="12.7265625" style="41" customWidth="1"/>
    <col min="7694" max="7694" width="3.453125" style="41" customWidth="1"/>
    <col min="7695" max="7695" width="14.54296875" style="41" customWidth="1"/>
    <col min="7696" max="7696" width="6.26953125" style="41" customWidth="1"/>
    <col min="7697" max="7697" width="13.453125" style="41" customWidth="1"/>
    <col min="7698" max="7698" width="0" style="41" hidden="1" customWidth="1"/>
    <col min="7699" max="7936" width="9.1796875" style="41"/>
    <col min="7937" max="7937" width="10" style="41" customWidth="1"/>
    <col min="7938" max="7938" width="13.453125" style="41" customWidth="1"/>
    <col min="7939" max="7939" width="3.7265625" style="41" customWidth="1"/>
    <col min="7940" max="7940" width="7.54296875" style="41" customWidth="1"/>
    <col min="7941" max="7941" width="42.1796875" style="41" customWidth="1"/>
    <col min="7942" max="7942" width="0" style="41" hidden="1" customWidth="1"/>
    <col min="7943" max="7943" width="6.1796875" style="41" customWidth="1"/>
    <col min="7944" max="7944" width="16.453125" style="41" bestFit="1" customWidth="1"/>
    <col min="7945" max="7945" width="31.54296875" style="41" customWidth="1"/>
    <col min="7946" max="7946" width="2.453125" style="41" customWidth="1"/>
    <col min="7947" max="7947" width="10.81640625" style="41" customWidth="1"/>
    <col min="7948" max="7948" width="16.453125" style="41" bestFit="1" customWidth="1"/>
    <col min="7949" max="7949" width="12.7265625" style="41" customWidth="1"/>
    <col min="7950" max="7950" width="3.453125" style="41" customWidth="1"/>
    <col min="7951" max="7951" width="14.54296875" style="41" customWidth="1"/>
    <col min="7952" max="7952" width="6.26953125" style="41" customWidth="1"/>
    <col min="7953" max="7953" width="13.453125" style="41" customWidth="1"/>
    <col min="7954" max="7954" width="0" style="41" hidden="1" customWidth="1"/>
    <col min="7955" max="8192" width="9.1796875" style="41"/>
    <col min="8193" max="8193" width="10" style="41" customWidth="1"/>
    <col min="8194" max="8194" width="13.453125" style="41" customWidth="1"/>
    <col min="8195" max="8195" width="3.7265625" style="41" customWidth="1"/>
    <col min="8196" max="8196" width="7.54296875" style="41" customWidth="1"/>
    <col min="8197" max="8197" width="42.1796875" style="41" customWidth="1"/>
    <col min="8198" max="8198" width="0" style="41" hidden="1" customWidth="1"/>
    <col min="8199" max="8199" width="6.1796875" style="41" customWidth="1"/>
    <col min="8200" max="8200" width="16.453125" style="41" bestFit="1" customWidth="1"/>
    <col min="8201" max="8201" width="31.54296875" style="41" customWidth="1"/>
    <col min="8202" max="8202" width="2.453125" style="41" customWidth="1"/>
    <col min="8203" max="8203" width="10.81640625" style="41" customWidth="1"/>
    <col min="8204" max="8204" width="16.453125" style="41" bestFit="1" customWidth="1"/>
    <col min="8205" max="8205" width="12.7265625" style="41" customWidth="1"/>
    <col min="8206" max="8206" width="3.453125" style="41" customWidth="1"/>
    <col min="8207" max="8207" width="14.54296875" style="41" customWidth="1"/>
    <col min="8208" max="8208" width="6.26953125" style="41" customWidth="1"/>
    <col min="8209" max="8209" width="13.453125" style="41" customWidth="1"/>
    <col min="8210" max="8210" width="0" style="41" hidden="1" customWidth="1"/>
    <col min="8211" max="8448" width="9.1796875" style="41"/>
    <col min="8449" max="8449" width="10" style="41" customWidth="1"/>
    <col min="8450" max="8450" width="13.453125" style="41" customWidth="1"/>
    <col min="8451" max="8451" width="3.7265625" style="41" customWidth="1"/>
    <col min="8452" max="8452" width="7.54296875" style="41" customWidth="1"/>
    <col min="8453" max="8453" width="42.1796875" style="41" customWidth="1"/>
    <col min="8454" max="8454" width="0" style="41" hidden="1" customWidth="1"/>
    <col min="8455" max="8455" width="6.1796875" style="41" customWidth="1"/>
    <col min="8456" max="8456" width="16.453125" style="41" bestFit="1" customWidth="1"/>
    <col min="8457" max="8457" width="31.54296875" style="41" customWidth="1"/>
    <col min="8458" max="8458" width="2.453125" style="41" customWidth="1"/>
    <col min="8459" max="8459" width="10.81640625" style="41" customWidth="1"/>
    <col min="8460" max="8460" width="16.453125" style="41" bestFit="1" customWidth="1"/>
    <col min="8461" max="8461" width="12.7265625" style="41" customWidth="1"/>
    <col min="8462" max="8462" width="3.453125" style="41" customWidth="1"/>
    <col min="8463" max="8463" width="14.54296875" style="41" customWidth="1"/>
    <col min="8464" max="8464" width="6.26953125" style="41" customWidth="1"/>
    <col min="8465" max="8465" width="13.453125" style="41" customWidth="1"/>
    <col min="8466" max="8466" width="0" style="41" hidden="1" customWidth="1"/>
    <col min="8467" max="8704" width="9.1796875" style="41"/>
    <col min="8705" max="8705" width="10" style="41" customWidth="1"/>
    <col min="8706" max="8706" width="13.453125" style="41" customWidth="1"/>
    <col min="8707" max="8707" width="3.7265625" style="41" customWidth="1"/>
    <col min="8708" max="8708" width="7.54296875" style="41" customWidth="1"/>
    <col min="8709" max="8709" width="42.1796875" style="41" customWidth="1"/>
    <col min="8710" max="8710" width="0" style="41" hidden="1" customWidth="1"/>
    <col min="8711" max="8711" width="6.1796875" style="41" customWidth="1"/>
    <col min="8712" max="8712" width="16.453125" style="41" bestFit="1" customWidth="1"/>
    <col min="8713" max="8713" width="31.54296875" style="41" customWidth="1"/>
    <col min="8714" max="8714" width="2.453125" style="41" customWidth="1"/>
    <col min="8715" max="8715" width="10.81640625" style="41" customWidth="1"/>
    <col min="8716" max="8716" width="16.453125" style="41" bestFit="1" customWidth="1"/>
    <col min="8717" max="8717" width="12.7265625" style="41" customWidth="1"/>
    <col min="8718" max="8718" width="3.453125" style="41" customWidth="1"/>
    <col min="8719" max="8719" width="14.54296875" style="41" customWidth="1"/>
    <col min="8720" max="8720" width="6.26953125" style="41" customWidth="1"/>
    <col min="8721" max="8721" width="13.453125" style="41" customWidth="1"/>
    <col min="8722" max="8722" width="0" style="41" hidden="1" customWidth="1"/>
    <col min="8723" max="8960" width="9.1796875" style="41"/>
    <col min="8961" max="8961" width="10" style="41" customWidth="1"/>
    <col min="8962" max="8962" width="13.453125" style="41" customWidth="1"/>
    <col min="8963" max="8963" width="3.7265625" style="41" customWidth="1"/>
    <col min="8964" max="8964" width="7.54296875" style="41" customWidth="1"/>
    <col min="8965" max="8965" width="42.1796875" style="41" customWidth="1"/>
    <col min="8966" max="8966" width="0" style="41" hidden="1" customWidth="1"/>
    <col min="8967" max="8967" width="6.1796875" style="41" customWidth="1"/>
    <col min="8968" max="8968" width="16.453125" style="41" bestFit="1" customWidth="1"/>
    <col min="8969" max="8969" width="31.54296875" style="41" customWidth="1"/>
    <col min="8970" max="8970" width="2.453125" style="41" customWidth="1"/>
    <col min="8971" max="8971" width="10.81640625" style="41" customWidth="1"/>
    <col min="8972" max="8972" width="16.453125" style="41" bestFit="1" customWidth="1"/>
    <col min="8973" max="8973" width="12.7265625" style="41" customWidth="1"/>
    <col min="8974" max="8974" width="3.453125" style="41" customWidth="1"/>
    <col min="8975" max="8975" width="14.54296875" style="41" customWidth="1"/>
    <col min="8976" max="8976" width="6.26953125" style="41" customWidth="1"/>
    <col min="8977" max="8977" width="13.453125" style="41" customWidth="1"/>
    <col min="8978" max="8978" width="0" style="41" hidden="1" customWidth="1"/>
    <col min="8979" max="9216" width="9.1796875" style="41"/>
    <col min="9217" max="9217" width="10" style="41" customWidth="1"/>
    <col min="9218" max="9218" width="13.453125" style="41" customWidth="1"/>
    <col min="9219" max="9219" width="3.7265625" style="41" customWidth="1"/>
    <col min="9220" max="9220" width="7.54296875" style="41" customWidth="1"/>
    <col min="9221" max="9221" width="42.1796875" style="41" customWidth="1"/>
    <col min="9222" max="9222" width="0" style="41" hidden="1" customWidth="1"/>
    <col min="9223" max="9223" width="6.1796875" style="41" customWidth="1"/>
    <col min="9224" max="9224" width="16.453125" style="41" bestFit="1" customWidth="1"/>
    <col min="9225" max="9225" width="31.54296875" style="41" customWidth="1"/>
    <col min="9226" max="9226" width="2.453125" style="41" customWidth="1"/>
    <col min="9227" max="9227" width="10.81640625" style="41" customWidth="1"/>
    <col min="9228" max="9228" width="16.453125" style="41" bestFit="1" customWidth="1"/>
    <col min="9229" max="9229" width="12.7265625" style="41" customWidth="1"/>
    <col min="9230" max="9230" width="3.453125" style="41" customWidth="1"/>
    <col min="9231" max="9231" width="14.54296875" style="41" customWidth="1"/>
    <col min="9232" max="9232" width="6.26953125" style="41" customWidth="1"/>
    <col min="9233" max="9233" width="13.453125" style="41" customWidth="1"/>
    <col min="9234" max="9234" width="0" style="41" hidden="1" customWidth="1"/>
    <col min="9235" max="9472" width="9.1796875" style="41"/>
    <col min="9473" max="9473" width="10" style="41" customWidth="1"/>
    <col min="9474" max="9474" width="13.453125" style="41" customWidth="1"/>
    <col min="9475" max="9475" width="3.7265625" style="41" customWidth="1"/>
    <col min="9476" max="9476" width="7.54296875" style="41" customWidth="1"/>
    <col min="9477" max="9477" width="42.1796875" style="41" customWidth="1"/>
    <col min="9478" max="9478" width="0" style="41" hidden="1" customWidth="1"/>
    <col min="9479" max="9479" width="6.1796875" style="41" customWidth="1"/>
    <col min="9480" max="9480" width="16.453125" style="41" bestFit="1" customWidth="1"/>
    <col min="9481" max="9481" width="31.54296875" style="41" customWidth="1"/>
    <col min="9482" max="9482" width="2.453125" style="41" customWidth="1"/>
    <col min="9483" max="9483" width="10.81640625" style="41" customWidth="1"/>
    <col min="9484" max="9484" width="16.453125" style="41" bestFit="1" customWidth="1"/>
    <col min="9485" max="9485" width="12.7265625" style="41" customWidth="1"/>
    <col min="9486" max="9486" width="3.453125" style="41" customWidth="1"/>
    <col min="9487" max="9487" width="14.54296875" style="41" customWidth="1"/>
    <col min="9488" max="9488" width="6.26953125" style="41" customWidth="1"/>
    <col min="9489" max="9489" width="13.453125" style="41" customWidth="1"/>
    <col min="9490" max="9490" width="0" style="41" hidden="1" customWidth="1"/>
    <col min="9491" max="9728" width="9.1796875" style="41"/>
    <col min="9729" max="9729" width="10" style="41" customWidth="1"/>
    <col min="9730" max="9730" width="13.453125" style="41" customWidth="1"/>
    <col min="9731" max="9731" width="3.7265625" style="41" customWidth="1"/>
    <col min="9732" max="9732" width="7.54296875" style="41" customWidth="1"/>
    <col min="9733" max="9733" width="42.1796875" style="41" customWidth="1"/>
    <col min="9734" max="9734" width="0" style="41" hidden="1" customWidth="1"/>
    <col min="9735" max="9735" width="6.1796875" style="41" customWidth="1"/>
    <col min="9736" max="9736" width="16.453125" style="41" bestFit="1" customWidth="1"/>
    <col min="9737" max="9737" width="31.54296875" style="41" customWidth="1"/>
    <col min="9738" max="9738" width="2.453125" style="41" customWidth="1"/>
    <col min="9739" max="9739" width="10.81640625" style="41" customWidth="1"/>
    <col min="9740" max="9740" width="16.453125" style="41" bestFit="1" customWidth="1"/>
    <col min="9741" max="9741" width="12.7265625" style="41" customWidth="1"/>
    <col min="9742" max="9742" width="3.453125" style="41" customWidth="1"/>
    <col min="9743" max="9743" width="14.54296875" style="41" customWidth="1"/>
    <col min="9744" max="9744" width="6.26953125" style="41" customWidth="1"/>
    <col min="9745" max="9745" width="13.453125" style="41" customWidth="1"/>
    <col min="9746" max="9746" width="0" style="41" hidden="1" customWidth="1"/>
    <col min="9747" max="9984" width="9.1796875" style="41"/>
    <col min="9985" max="9985" width="10" style="41" customWidth="1"/>
    <col min="9986" max="9986" width="13.453125" style="41" customWidth="1"/>
    <col min="9987" max="9987" width="3.7265625" style="41" customWidth="1"/>
    <col min="9988" max="9988" width="7.54296875" style="41" customWidth="1"/>
    <col min="9989" max="9989" width="42.1796875" style="41" customWidth="1"/>
    <col min="9990" max="9990" width="0" style="41" hidden="1" customWidth="1"/>
    <col min="9991" max="9991" width="6.1796875" style="41" customWidth="1"/>
    <col min="9992" max="9992" width="16.453125" style="41" bestFit="1" customWidth="1"/>
    <col min="9993" max="9993" width="31.54296875" style="41" customWidth="1"/>
    <col min="9994" max="9994" width="2.453125" style="41" customWidth="1"/>
    <col min="9995" max="9995" width="10.81640625" style="41" customWidth="1"/>
    <col min="9996" max="9996" width="16.453125" style="41" bestFit="1" customWidth="1"/>
    <col min="9997" max="9997" width="12.7265625" style="41" customWidth="1"/>
    <col min="9998" max="9998" width="3.453125" style="41" customWidth="1"/>
    <col min="9999" max="9999" width="14.54296875" style="41" customWidth="1"/>
    <col min="10000" max="10000" width="6.26953125" style="41" customWidth="1"/>
    <col min="10001" max="10001" width="13.453125" style="41" customWidth="1"/>
    <col min="10002" max="10002" width="0" style="41" hidden="1" customWidth="1"/>
    <col min="10003" max="10240" width="9.1796875" style="41"/>
    <col min="10241" max="10241" width="10" style="41" customWidth="1"/>
    <col min="10242" max="10242" width="13.453125" style="41" customWidth="1"/>
    <col min="10243" max="10243" width="3.7265625" style="41" customWidth="1"/>
    <col min="10244" max="10244" width="7.54296875" style="41" customWidth="1"/>
    <col min="10245" max="10245" width="42.1796875" style="41" customWidth="1"/>
    <col min="10246" max="10246" width="0" style="41" hidden="1" customWidth="1"/>
    <col min="10247" max="10247" width="6.1796875" style="41" customWidth="1"/>
    <col min="10248" max="10248" width="16.453125" style="41" bestFit="1" customWidth="1"/>
    <col min="10249" max="10249" width="31.54296875" style="41" customWidth="1"/>
    <col min="10250" max="10250" width="2.453125" style="41" customWidth="1"/>
    <col min="10251" max="10251" width="10.81640625" style="41" customWidth="1"/>
    <col min="10252" max="10252" width="16.453125" style="41" bestFit="1" customWidth="1"/>
    <col min="10253" max="10253" width="12.7265625" style="41" customWidth="1"/>
    <col min="10254" max="10254" width="3.453125" style="41" customWidth="1"/>
    <col min="10255" max="10255" width="14.54296875" style="41" customWidth="1"/>
    <col min="10256" max="10256" width="6.26953125" style="41" customWidth="1"/>
    <col min="10257" max="10257" width="13.453125" style="41" customWidth="1"/>
    <col min="10258" max="10258" width="0" style="41" hidden="1" customWidth="1"/>
    <col min="10259" max="10496" width="9.1796875" style="41"/>
    <col min="10497" max="10497" width="10" style="41" customWidth="1"/>
    <col min="10498" max="10498" width="13.453125" style="41" customWidth="1"/>
    <col min="10499" max="10499" width="3.7265625" style="41" customWidth="1"/>
    <col min="10500" max="10500" width="7.54296875" style="41" customWidth="1"/>
    <col min="10501" max="10501" width="42.1796875" style="41" customWidth="1"/>
    <col min="10502" max="10502" width="0" style="41" hidden="1" customWidth="1"/>
    <col min="10503" max="10503" width="6.1796875" style="41" customWidth="1"/>
    <col min="10504" max="10504" width="16.453125" style="41" bestFit="1" customWidth="1"/>
    <col min="10505" max="10505" width="31.54296875" style="41" customWidth="1"/>
    <col min="10506" max="10506" width="2.453125" style="41" customWidth="1"/>
    <col min="10507" max="10507" width="10.81640625" style="41" customWidth="1"/>
    <col min="10508" max="10508" width="16.453125" style="41" bestFit="1" customWidth="1"/>
    <col min="10509" max="10509" width="12.7265625" style="41" customWidth="1"/>
    <col min="10510" max="10510" width="3.453125" style="41" customWidth="1"/>
    <col min="10511" max="10511" width="14.54296875" style="41" customWidth="1"/>
    <col min="10512" max="10512" width="6.26953125" style="41" customWidth="1"/>
    <col min="10513" max="10513" width="13.453125" style="41" customWidth="1"/>
    <col min="10514" max="10514" width="0" style="41" hidden="1" customWidth="1"/>
    <col min="10515" max="10752" width="9.1796875" style="41"/>
    <col min="10753" max="10753" width="10" style="41" customWidth="1"/>
    <col min="10754" max="10754" width="13.453125" style="41" customWidth="1"/>
    <col min="10755" max="10755" width="3.7265625" style="41" customWidth="1"/>
    <col min="10756" max="10756" width="7.54296875" style="41" customWidth="1"/>
    <col min="10757" max="10757" width="42.1796875" style="41" customWidth="1"/>
    <col min="10758" max="10758" width="0" style="41" hidden="1" customWidth="1"/>
    <col min="10759" max="10759" width="6.1796875" style="41" customWidth="1"/>
    <col min="10760" max="10760" width="16.453125" style="41" bestFit="1" customWidth="1"/>
    <col min="10761" max="10761" width="31.54296875" style="41" customWidth="1"/>
    <col min="10762" max="10762" width="2.453125" style="41" customWidth="1"/>
    <col min="10763" max="10763" width="10.81640625" style="41" customWidth="1"/>
    <col min="10764" max="10764" width="16.453125" style="41" bestFit="1" customWidth="1"/>
    <col min="10765" max="10765" width="12.7265625" style="41" customWidth="1"/>
    <col min="10766" max="10766" width="3.453125" style="41" customWidth="1"/>
    <col min="10767" max="10767" width="14.54296875" style="41" customWidth="1"/>
    <col min="10768" max="10768" width="6.26953125" style="41" customWidth="1"/>
    <col min="10769" max="10769" width="13.453125" style="41" customWidth="1"/>
    <col min="10770" max="10770" width="0" style="41" hidden="1" customWidth="1"/>
    <col min="10771" max="11008" width="9.1796875" style="41"/>
    <col min="11009" max="11009" width="10" style="41" customWidth="1"/>
    <col min="11010" max="11010" width="13.453125" style="41" customWidth="1"/>
    <col min="11011" max="11011" width="3.7265625" style="41" customWidth="1"/>
    <col min="11012" max="11012" width="7.54296875" style="41" customWidth="1"/>
    <col min="11013" max="11013" width="42.1796875" style="41" customWidth="1"/>
    <col min="11014" max="11014" width="0" style="41" hidden="1" customWidth="1"/>
    <col min="11015" max="11015" width="6.1796875" style="41" customWidth="1"/>
    <col min="11016" max="11016" width="16.453125" style="41" bestFit="1" customWidth="1"/>
    <col min="11017" max="11017" width="31.54296875" style="41" customWidth="1"/>
    <col min="11018" max="11018" width="2.453125" style="41" customWidth="1"/>
    <col min="11019" max="11019" width="10.81640625" style="41" customWidth="1"/>
    <col min="11020" max="11020" width="16.453125" style="41" bestFit="1" customWidth="1"/>
    <col min="11021" max="11021" width="12.7265625" style="41" customWidth="1"/>
    <col min="11022" max="11022" width="3.453125" style="41" customWidth="1"/>
    <col min="11023" max="11023" width="14.54296875" style="41" customWidth="1"/>
    <col min="11024" max="11024" width="6.26953125" style="41" customWidth="1"/>
    <col min="11025" max="11025" width="13.453125" style="41" customWidth="1"/>
    <col min="11026" max="11026" width="0" style="41" hidden="1" customWidth="1"/>
    <col min="11027" max="11264" width="9.1796875" style="41"/>
    <col min="11265" max="11265" width="10" style="41" customWidth="1"/>
    <col min="11266" max="11266" width="13.453125" style="41" customWidth="1"/>
    <col min="11267" max="11267" width="3.7265625" style="41" customWidth="1"/>
    <col min="11268" max="11268" width="7.54296875" style="41" customWidth="1"/>
    <col min="11269" max="11269" width="42.1796875" style="41" customWidth="1"/>
    <col min="11270" max="11270" width="0" style="41" hidden="1" customWidth="1"/>
    <col min="11271" max="11271" width="6.1796875" style="41" customWidth="1"/>
    <col min="11272" max="11272" width="16.453125" style="41" bestFit="1" customWidth="1"/>
    <col min="11273" max="11273" width="31.54296875" style="41" customWidth="1"/>
    <col min="11274" max="11274" width="2.453125" style="41" customWidth="1"/>
    <col min="11275" max="11275" width="10.81640625" style="41" customWidth="1"/>
    <col min="11276" max="11276" width="16.453125" style="41" bestFit="1" customWidth="1"/>
    <col min="11277" max="11277" width="12.7265625" style="41" customWidth="1"/>
    <col min="11278" max="11278" width="3.453125" style="41" customWidth="1"/>
    <col min="11279" max="11279" width="14.54296875" style="41" customWidth="1"/>
    <col min="11280" max="11280" width="6.26953125" style="41" customWidth="1"/>
    <col min="11281" max="11281" width="13.453125" style="41" customWidth="1"/>
    <col min="11282" max="11282" width="0" style="41" hidden="1" customWidth="1"/>
    <col min="11283" max="11520" width="9.1796875" style="41"/>
    <col min="11521" max="11521" width="10" style="41" customWidth="1"/>
    <col min="11522" max="11522" width="13.453125" style="41" customWidth="1"/>
    <col min="11523" max="11523" width="3.7265625" style="41" customWidth="1"/>
    <col min="11524" max="11524" width="7.54296875" style="41" customWidth="1"/>
    <col min="11525" max="11525" width="42.1796875" style="41" customWidth="1"/>
    <col min="11526" max="11526" width="0" style="41" hidden="1" customWidth="1"/>
    <col min="11527" max="11527" width="6.1796875" style="41" customWidth="1"/>
    <col min="11528" max="11528" width="16.453125" style="41" bestFit="1" customWidth="1"/>
    <col min="11529" max="11529" width="31.54296875" style="41" customWidth="1"/>
    <col min="11530" max="11530" width="2.453125" style="41" customWidth="1"/>
    <col min="11531" max="11531" width="10.81640625" style="41" customWidth="1"/>
    <col min="11532" max="11532" width="16.453125" style="41" bestFit="1" customWidth="1"/>
    <col min="11533" max="11533" width="12.7265625" style="41" customWidth="1"/>
    <col min="11534" max="11534" width="3.453125" style="41" customWidth="1"/>
    <col min="11535" max="11535" width="14.54296875" style="41" customWidth="1"/>
    <col min="11536" max="11536" width="6.26953125" style="41" customWidth="1"/>
    <col min="11537" max="11537" width="13.453125" style="41" customWidth="1"/>
    <col min="11538" max="11538" width="0" style="41" hidden="1" customWidth="1"/>
    <col min="11539" max="11776" width="9.1796875" style="41"/>
    <col min="11777" max="11777" width="10" style="41" customWidth="1"/>
    <col min="11778" max="11778" width="13.453125" style="41" customWidth="1"/>
    <col min="11779" max="11779" width="3.7265625" style="41" customWidth="1"/>
    <col min="11780" max="11780" width="7.54296875" style="41" customWidth="1"/>
    <col min="11781" max="11781" width="42.1796875" style="41" customWidth="1"/>
    <col min="11782" max="11782" width="0" style="41" hidden="1" customWidth="1"/>
    <col min="11783" max="11783" width="6.1796875" style="41" customWidth="1"/>
    <col min="11784" max="11784" width="16.453125" style="41" bestFit="1" customWidth="1"/>
    <col min="11785" max="11785" width="31.54296875" style="41" customWidth="1"/>
    <col min="11786" max="11786" width="2.453125" style="41" customWidth="1"/>
    <col min="11787" max="11787" width="10.81640625" style="41" customWidth="1"/>
    <col min="11788" max="11788" width="16.453125" style="41" bestFit="1" customWidth="1"/>
    <col min="11789" max="11789" width="12.7265625" style="41" customWidth="1"/>
    <col min="11790" max="11790" width="3.453125" style="41" customWidth="1"/>
    <col min="11791" max="11791" width="14.54296875" style="41" customWidth="1"/>
    <col min="11792" max="11792" width="6.26953125" style="41" customWidth="1"/>
    <col min="11793" max="11793" width="13.453125" style="41" customWidth="1"/>
    <col min="11794" max="11794" width="0" style="41" hidden="1" customWidth="1"/>
    <col min="11795" max="12032" width="9.1796875" style="41"/>
    <col min="12033" max="12033" width="10" style="41" customWidth="1"/>
    <col min="12034" max="12034" width="13.453125" style="41" customWidth="1"/>
    <col min="12035" max="12035" width="3.7265625" style="41" customWidth="1"/>
    <col min="12036" max="12036" width="7.54296875" style="41" customWidth="1"/>
    <col min="12037" max="12037" width="42.1796875" style="41" customWidth="1"/>
    <col min="12038" max="12038" width="0" style="41" hidden="1" customWidth="1"/>
    <col min="12039" max="12039" width="6.1796875" style="41" customWidth="1"/>
    <col min="12040" max="12040" width="16.453125" style="41" bestFit="1" customWidth="1"/>
    <col min="12041" max="12041" width="31.54296875" style="41" customWidth="1"/>
    <col min="12042" max="12042" width="2.453125" style="41" customWidth="1"/>
    <col min="12043" max="12043" width="10.81640625" style="41" customWidth="1"/>
    <col min="12044" max="12044" width="16.453125" style="41" bestFit="1" customWidth="1"/>
    <col min="12045" max="12045" width="12.7265625" style="41" customWidth="1"/>
    <col min="12046" max="12046" width="3.453125" style="41" customWidth="1"/>
    <col min="12047" max="12047" width="14.54296875" style="41" customWidth="1"/>
    <col min="12048" max="12048" width="6.26953125" style="41" customWidth="1"/>
    <col min="12049" max="12049" width="13.453125" style="41" customWidth="1"/>
    <col min="12050" max="12050" width="0" style="41" hidden="1" customWidth="1"/>
    <col min="12051" max="12288" width="9.1796875" style="41"/>
    <col min="12289" max="12289" width="10" style="41" customWidth="1"/>
    <col min="12290" max="12290" width="13.453125" style="41" customWidth="1"/>
    <col min="12291" max="12291" width="3.7265625" style="41" customWidth="1"/>
    <col min="12292" max="12292" width="7.54296875" style="41" customWidth="1"/>
    <col min="12293" max="12293" width="42.1796875" style="41" customWidth="1"/>
    <col min="12294" max="12294" width="0" style="41" hidden="1" customWidth="1"/>
    <col min="12295" max="12295" width="6.1796875" style="41" customWidth="1"/>
    <col min="12296" max="12296" width="16.453125" style="41" bestFit="1" customWidth="1"/>
    <col min="12297" max="12297" width="31.54296875" style="41" customWidth="1"/>
    <col min="12298" max="12298" width="2.453125" style="41" customWidth="1"/>
    <col min="12299" max="12299" width="10.81640625" style="41" customWidth="1"/>
    <col min="12300" max="12300" width="16.453125" style="41" bestFit="1" customWidth="1"/>
    <col min="12301" max="12301" width="12.7265625" style="41" customWidth="1"/>
    <col min="12302" max="12302" width="3.453125" style="41" customWidth="1"/>
    <col min="12303" max="12303" width="14.54296875" style="41" customWidth="1"/>
    <col min="12304" max="12304" width="6.26953125" style="41" customWidth="1"/>
    <col min="12305" max="12305" width="13.453125" style="41" customWidth="1"/>
    <col min="12306" max="12306" width="0" style="41" hidden="1" customWidth="1"/>
    <col min="12307" max="12544" width="9.1796875" style="41"/>
    <col min="12545" max="12545" width="10" style="41" customWidth="1"/>
    <col min="12546" max="12546" width="13.453125" style="41" customWidth="1"/>
    <col min="12547" max="12547" width="3.7265625" style="41" customWidth="1"/>
    <col min="12548" max="12548" width="7.54296875" style="41" customWidth="1"/>
    <col min="12549" max="12549" width="42.1796875" style="41" customWidth="1"/>
    <col min="12550" max="12550" width="0" style="41" hidden="1" customWidth="1"/>
    <col min="12551" max="12551" width="6.1796875" style="41" customWidth="1"/>
    <col min="12552" max="12552" width="16.453125" style="41" bestFit="1" customWidth="1"/>
    <col min="12553" max="12553" width="31.54296875" style="41" customWidth="1"/>
    <col min="12554" max="12554" width="2.453125" style="41" customWidth="1"/>
    <col min="12555" max="12555" width="10.81640625" style="41" customWidth="1"/>
    <col min="12556" max="12556" width="16.453125" style="41" bestFit="1" customWidth="1"/>
    <col min="12557" max="12557" width="12.7265625" style="41" customWidth="1"/>
    <col min="12558" max="12558" width="3.453125" style="41" customWidth="1"/>
    <col min="12559" max="12559" width="14.54296875" style="41" customWidth="1"/>
    <col min="12560" max="12560" width="6.26953125" style="41" customWidth="1"/>
    <col min="12561" max="12561" width="13.453125" style="41" customWidth="1"/>
    <col min="12562" max="12562" width="0" style="41" hidden="1" customWidth="1"/>
    <col min="12563" max="12800" width="9.1796875" style="41"/>
    <col min="12801" max="12801" width="10" style="41" customWidth="1"/>
    <col min="12802" max="12802" width="13.453125" style="41" customWidth="1"/>
    <col min="12803" max="12803" width="3.7265625" style="41" customWidth="1"/>
    <col min="12804" max="12804" width="7.54296875" style="41" customWidth="1"/>
    <col min="12805" max="12805" width="42.1796875" style="41" customWidth="1"/>
    <col min="12806" max="12806" width="0" style="41" hidden="1" customWidth="1"/>
    <col min="12807" max="12807" width="6.1796875" style="41" customWidth="1"/>
    <col min="12808" max="12808" width="16.453125" style="41" bestFit="1" customWidth="1"/>
    <col min="12809" max="12809" width="31.54296875" style="41" customWidth="1"/>
    <col min="12810" max="12810" width="2.453125" style="41" customWidth="1"/>
    <col min="12811" max="12811" width="10.81640625" style="41" customWidth="1"/>
    <col min="12812" max="12812" width="16.453125" style="41" bestFit="1" customWidth="1"/>
    <col min="12813" max="12813" width="12.7265625" style="41" customWidth="1"/>
    <col min="12814" max="12814" width="3.453125" style="41" customWidth="1"/>
    <col min="12815" max="12815" width="14.54296875" style="41" customWidth="1"/>
    <col min="12816" max="12816" width="6.26953125" style="41" customWidth="1"/>
    <col min="12817" max="12817" width="13.453125" style="41" customWidth="1"/>
    <col min="12818" max="12818" width="0" style="41" hidden="1" customWidth="1"/>
    <col min="12819" max="13056" width="9.1796875" style="41"/>
    <col min="13057" max="13057" width="10" style="41" customWidth="1"/>
    <col min="13058" max="13058" width="13.453125" style="41" customWidth="1"/>
    <col min="13059" max="13059" width="3.7265625" style="41" customWidth="1"/>
    <col min="13060" max="13060" width="7.54296875" style="41" customWidth="1"/>
    <col min="13061" max="13061" width="42.1796875" style="41" customWidth="1"/>
    <col min="13062" max="13062" width="0" style="41" hidden="1" customWidth="1"/>
    <col min="13063" max="13063" width="6.1796875" style="41" customWidth="1"/>
    <col min="13064" max="13064" width="16.453125" style="41" bestFit="1" customWidth="1"/>
    <col min="13065" max="13065" width="31.54296875" style="41" customWidth="1"/>
    <col min="13066" max="13066" width="2.453125" style="41" customWidth="1"/>
    <col min="13067" max="13067" width="10.81640625" style="41" customWidth="1"/>
    <col min="13068" max="13068" width="16.453125" style="41" bestFit="1" customWidth="1"/>
    <col min="13069" max="13069" width="12.7265625" style="41" customWidth="1"/>
    <col min="13070" max="13070" width="3.453125" style="41" customWidth="1"/>
    <col min="13071" max="13071" width="14.54296875" style="41" customWidth="1"/>
    <col min="13072" max="13072" width="6.26953125" style="41" customWidth="1"/>
    <col min="13073" max="13073" width="13.453125" style="41" customWidth="1"/>
    <col min="13074" max="13074" width="0" style="41" hidden="1" customWidth="1"/>
    <col min="13075" max="13312" width="9.1796875" style="41"/>
    <col min="13313" max="13313" width="10" style="41" customWidth="1"/>
    <col min="13314" max="13314" width="13.453125" style="41" customWidth="1"/>
    <col min="13315" max="13315" width="3.7265625" style="41" customWidth="1"/>
    <col min="13316" max="13316" width="7.54296875" style="41" customWidth="1"/>
    <col min="13317" max="13317" width="42.1796875" style="41" customWidth="1"/>
    <col min="13318" max="13318" width="0" style="41" hidden="1" customWidth="1"/>
    <col min="13319" max="13319" width="6.1796875" style="41" customWidth="1"/>
    <col min="13320" max="13320" width="16.453125" style="41" bestFit="1" customWidth="1"/>
    <col min="13321" max="13321" width="31.54296875" style="41" customWidth="1"/>
    <col min="13322" max="13322" width="2.453125" style="41" customWidth="1"/>
    <col min="13323" max="13323" width="10.81640625" style="41" customWidth="1"/>
    <col min="13324" max="13324" width="16.453125" style="41" bestFit="1" customWidth="1"/>
    <col min="13325" max="13325" width="12.7265625" style="41" customWidth="1"/>
    <col min="13326" max="13326" width="3.453125" style="41" customWidth="1"/>
    <col min="13327" max="13327" width="14.54296875" style="41" customWidth="1"/>
    <col min="13328" max="13328" width="6.26953125" style="41" customWidth="1"/>
    <col min="13329" max="13329" width="13.453125" style="41" customWidth="1"/>
    <col min="13330" max="13330" width="0" style="41" hidden="1" customWidth="1"/>
    <col min="13331" max="13568" width="9.1796875" style="41"/>
    <col min="13569" max="13569" width="10" style="41" customWidth="1"/>
    <col min="13570" max="13570" width="13.453125" style="41" customWidth="1"/>
    <col min="13571" max="13571" width="3.7265625" style="41" customWidth="1"/>
    <col min="13572" max="13572" width="7.54296875" style="41" customWidth="1"/>
    <col min="13573" max="13573" width="42.1796875" style="41" customWidth="1"/>
    <col min="13574" max="13574" width="0" style="41" hidden="1" customWidth="1"/>
    <col min="13575" max="13575" width="6.1796875" style="41" customWidth="1"/>
    <col min="13576" max="13576" width="16.453125" style="41" bestFit="1" customWidth="1"/>
    <col min="13577" max="13577" width="31.54296875" style="41" customWidth="1"/>
    <col min="13578" max="13578" width="2.453125" style="41" customWidth="1"/>
    <col min="13579" max="13579" width="10.81640625" style="41" customWidth="1"/>
    <col min="13580" max="13580" width="16.453125" style="41" bestFit="1" customWidth="1"/>
    <col min="13581" max="13581" width="12.7265625" style="41" customWidth="1"/>
    <col min="13582" max="13582" width="3.453125" style="41" customWidth="1"/>
    <col min="13583" max="13583" width="14.54296875" style="41" customWidth="1"/>
    <col min="13584" max="13584" width="6.26953125" style="41" customWidth="1"/>
    <col min="13585" max="13585" width="13.453125" style="41" customWidth="1"/>
    <col min="13586" max="13586" width="0" style="41" hidden="1" customWidth="1"/>
    <col min="13587" max="13824" width="9.1796875" style="41"/>
    <col min="13825" max="13825" width="10" style="41" customWidth="1"/>
    <col min="13826" max="13826" width="13.453125" style="41" customWidth="1"/>
    <col min="13827" max="13827" width="3.7265625" style="41" customWidth="1"/>
    <col min="13828" max="13828" width="7.54296875" style="41" customWidth="1"/>
    <col min="13829" max="13829" width="42.1796875" style="41" customWidth="1"/>
    <col min="13830" max="13830" width="0" style="41" hidden="1" customWidth="1"/>
    <col min="13831" max="13831" width="6.1796875" style="41" customWidth="1"/>
    <col min="13832" max="13832" width="16.453125" style="41" bestFit="1" customWidth="1"/>
    <col min="13833" max="13833" width="31.54296875" style="41" customWidth="1"/>
    <col min="13834" max="13834" width="2.453125" style="41" customWidth="1"/>
    <col min="13835" max="13835" width="10.81640625" style="41" customWidth="1"/>
    <col min="13836" max="13836" width="16.453125" style="41" bestFit="1" customWidth="1"/>
    <col min="13837" max="13837" width="12.7265625" style="41" customWidth="1"/>
    <col min="13838" max="13838" width="3.453125" style="41" customWidth="1"/>
    <col min="13839" max="13839" width="14.54296875" style="41" customWidth="1"/>
    <col min="13840" max="13840" width="6.26953125" style="41" customWidth="1"/>
    <col min="13841" max="13841" width="13.453125" style="41" customWidth="1"/>
    <col min="13842" max="13842" width="0" style="41" hidden="1" customWidth="1"/>
    <col min="13843" max="14080" width="9.1796875" style="41"/>
    <col min="14081" max="14081" width="10" style="41" customWidth="1"/>
    <col min="14082" max="14082" width="13.453125" style="41" customWidth="1"/>
    <col min="14083" max="14083" width="3.7265625" style="41" customWidth="1"/>
    <col min="14084" max="14084" width="7.54296875" style="41" customWidth="1"/>
    <col min="14085" max="14085" width="42.1796875" style="41" customWidth="1"/>
    <col min="14086" max="14086" width="0" style="41" hidden="1" customWidth="1"/>
    <col min="14087" max="14087" width="6.1796875" style="41" customWidth="1"/>
    <col min="14088" max="14088" width="16.453125" style="41" bestFit="1" customWidth="1"/>
    <col min="14089" max="14089" width="31.54296875" style="41" customWidth="1"/>
    <col min="14090" max="14090" width="2.453125" style="41" customWidth="1"/>
    <col min="14091" max="14091" width="10.81640625" style="41" customWidth="1"/>
    <col min="14092" max="14092" width="16.453125" style="41" bestFit="1" customWidth="1"/>
    <col min="14093" max="14093" width="12.7265625" style="41" customWidth="1"/>
    <col min="14094" max="14094" width="3.453125" style="41" customWidth="1"/>
    <col min="14095" max="14095" width="14.54296875" style="41" customWidth="1"/>
    <col min="14096" max="14096" width="6.26953125" style="41" customWidth="1"/>
    <col min="14097" max="14097" width="13.453125" style="41" customWidth="1"/>
    <col min="14098" max="14098" width="0" style="41" hidden="1" customWidth="1"/>
    <col min="14099" max="14336" width="9.1796875" style="41"/>
    <col min="14337" max="14337" width="10" style="41" customWidth="1"/>
    <col min="14338" max="14338" width="13.453125" style="41" customWidth="1"/>
    <col min="14339" max="14339" width="3.7265625" style="41" customWidth="1"/>
    <col min="14340" max="14340" width="7.54296875" style="41" customWidth="1"/>
    <col min="14341" max="14341" width="42.1796875" style="41" customWidth="1"/>
    <col min="14342" max="14342" width="0" style="41" hidden="1" customWidth="1"/>
    <col min="14343" max="14343" width="6.1796875" style="41" customWidth="1"/>
    <col min="14344" max="14344" width="16.453125" style="41" bestFit="1" customWidth="1"/>
    <col min="14345" max="14345" width="31.54296875" style="41" customWidth="1"/>
    <col min="14346" max="14346" width="2.453125" style="41" customWidth="1"/>
    <col min="14347" max="14347" width="10.81640625" style="41" customWidth="1"/>
    <col min="14348" max="14348" width="16.453125" style="41" bestFit="1" customWidth="1"/>
    <col min="14349" max="14349" width="12.7265625" style="41" customWidth="1"/>
    <col min="14350" max="14350" width="3.453125" style="41" customWidth="1"/>
    <col min="14351" max="14351" width="14.54296875" style="41" customWidth="1"/>
    <col min="14352" max="14352" width="6.26953125" style="41" customWidth="1"/>
    <col min="14353" max="14353" width="13.453125" style="41" customWidth="1"/>
    <col min="14354" max="14354" width="0" style="41" hidden="1" customWidth="1"/>
    <col min="14355" max="14592" width="9.1796875" style="41"/>
    <col min="14593" max="14593" width="10" style="41" customWidth="1"/>
    <col min="14594" max="14594" width="13.453125" style="41" customWidth="1"/>
    <col min="14595" max="14595" width="3.7265625" style="41" customWidth="1"/>
    <col min="14596" max="14596" width="7.54296875" style="41" customWidth="1"/>
    <col min="14597" max="14597" width="42.1796875" style="41" customWidth="1"/>
    <col min="14598" max="14598" width="0" style="41" hidden="1" customWidth="1"/>
    <col min="14599" max="14599" width="6.1796875" style="41" customWidth="1"/>
    <col min="14600" max="14600" width="16.453125" style="41" bestFit="1" customWidth="1"/>
    <col min="14601" max="14601" width="31.54296875" style="41" customWidth="1"/>
    <col min="14602" max="14602" width="2.453125" style="41" customWidth="1"/>
    <col min="14603" max="14603" width="10.81640625" style="41" customWidth="1"/>
    <col min="14604" max="14604" width="16.453125" style="41" bestFit="1" customWidth="1"/>
    <col min="14605" max="14605" width="12.7265625" style="41" customWidth="1"/>
    <col min="14606" max="14606" width="3.453125" style="41" customWidth="1"/>
    <col min="14607" max="14607" width="14.54296875" style="41" customWidth="1"/>
    <col min="14608" max="14608" width="6.26953125" style="41" customWidth="1"/>
    <col min="14609" max="14609" width="13.453125" style="41" customWidth="1"/>
    <col min="14610" max="14610" width="0" style="41" hidden="1" customWidth="1"/>
    <col min="14611" max="14848" width="9.1796875" style="41"/>
    <col min="14849" max="14849" width="10" style="41" customWidth="1"/>
    <col min="14850" max="14850" width="13.453125" style="41" customWidth="1"/>
    <col min="14851" max="14851" width="3.7265625" style="41" customWidth="1"/>
    <col min="14852" max="14852" width="7.54296875" style="41" customWidth="1"/>
    <col min="14853" max="14853" width="42.1796875" style="41" customWidth="1"/>
    <col min="14854" max="14854" width="0" style="41" hidden="1" customWidth="1"/>
    <col min="14855" max="14855" width="6.1796875" style="41" customWidth="1"/>
    <col min="14856" max="14856" width="16.453125" style="41" bestFit="1" customWidth="1"/>
    <col min="14857" max="14857" width="31.54296875" style="41" customWidth="1"/>
    <col min="14858" max="14858" width="2.453125" style="41" customWidth="1"/>
    <col min="14859" max="14859" width="10.81640625" style="41" customWidth="1"/>
    <col min="14860" max="14860" width="16.453125" style="41" bestFit="1" customWidth="1"/>
    <col min="14861" max="14861" width="12.7265625" style="41" customWidth="1"/>
    <col min="14862" max="14862" width="3.453125" style="41" customWidth="1"/>
    <col min="14863" max="14863" width="14.54296875" style="41" customWidth="1"/>
    <col min="14864" max="14864" width="6.26953125" style="41" customWidth="1"/>
    <col min="14865" max="14865" width="13.453125" style="41" customWidth="1"/>
    <col min="14866" max="14866" width="0" style="41" hidden="1" customWidth="1"/>
    <col min="14867" max="15104" width="9.1796875" style="41"/>
    <col min="15105" max="15105" width="10" style="41" customWidth="1"/>
    <col min="15106" max="15106" width="13.453125" style="41" customWidth="1"/>
    <col min="15107" max="15107" width="3.7265625" style="41" customWidth="1"/>
    <col min="15108" max="15108" width="7.54296875" style="41" customWidth="1"/>
    <col min="15109" max="15109" width="42.1796875" style="41" customWidth="1"/>
    <col min="15110" max="15110" width="0" style="41" hidden="1" customWidth="1"/>
    <col min="15111" max="15111" width="6.1796875" style="41" customWidth="1"/>
    <col min="15112" max="15112" width="16.453125" style="41" bestFit="1" customWidth="1"/>
    <col min="15113" max="15113" width="31.54296875" style="41" customWidth="1"/>
    <col min="15114" max="15114" width="2.453125" style="41" customWidth="1"/>
    <col min="15115" max="15115" width="10.81640625" style="41" customWidth="1"/>
    <col min="15116" max="15116" width="16.453125" style="41" bestFit="1" customWidth="1"/>
    <col min="15117" max="15117" width="12.7265625" style="41" customWidth="1"/>
    <col min="15118" max="15118" width="3.453125" style="41" customWidth="1"/>
    <col min="15119" max="15119" width="14.54296875" style="41" customWidth="1"/>
    <col min="15120" max="15120" width="6.26953125" style="41" customWidth="1"/>
    <col min="15121" max="15121" width="13.453125" style="41" customWidth="1"/>
    <col min="15122" max="15122" width="0" style="41" hidden="1" customWidth="1"/>
    <col min="15123" max="15360" width="9.1796875" style="41"/>
    <col min="15361" max="15361" width="10" style="41" customWidth="1"/>
    <col min="15362" max="15362" width="13.453125" style="41" customWidth="1"/>
    <col min="15363" max="15363" width="3.7265625" style="41" customWidth="1"/>
    <col min="15364" max="15364" width="7.54296875" style="41" customWidth="1"/>
    <col min="15365" max="15365" width="42.1796875" style="41" customWidth="1"/>
    <col min="15366" max="15366" width="0" style="41" hidden="1" customWidth="1"/>
    <col min="15367" max="15367" width="6.1796875" style="41" customWidth="1"/>
    <col min="15368" max="15368" width="16.453125" style="41" bestFit="1" customWidth="1"/>
    <col min="15369" max="15369" width="31.54296875" style="41" customWidth="1"/>
    <col min="15370" max="15370" width="2.453125" style="41" customWidth="1"/>
    <col min="15371" max="15371" width="10.81640625" style="41" customWidth="1"/>
    <col min="15372" max="15372" width="16.453125" style="41" bestFit="1" customWidth="1"/>
    <col min="15373" max="15373" width="12.7265625" style="41" customWidth="1"/>
    <col min="15374" max="15374" width="3.453125" style="41" customWidth="1"/>
    <col min="15375" max="15375" width="14.54296875" style="41" customWidth="1"/>
    <col min="15376" max="15376" width="6.26953125" style="41" customWidth="1"/>
    <col min="15377" max="15377" width="13.453125" style="41" customWidth="1"/>
    <col min="15378" max="15378" width="0" style="41" hidden="1" customWidth="1"/>
    <col min="15379" max="15616" width="9.1796875" style="41"/>
    <col min="15617" max="15617" width="10" style="41" customWidth="1"/>
    <col min="15618" max="15618" width="13.453125" style="41" customWidth="1"/>
    <col min="15619" max="15619" width="3.7265625" style="41" customWidth="1"/>
    <col min="15620" max="15620" width="7.54296875" style="41" customWidth="1"/>
    <col min="15621" max="15621" width="42.1796875" style="41" customWidth="1"/>
    <col min="15622" max="15622" width="0" style="41" hidden="1" customWidth="1"/>
    <col min="15623" max="15623" width="6.1796875" style="41" customWidth="1"/>
    <col min="15624" max="15624" width="16.453125" style="41" bestFit="1" customWidth="1"/>
    <col min="15625" max="15625" width="31.54296875" style="41" customWidth="1"/>
    <col min="15626" max="15626" width="2.453125" style="41" customWidth="1"/>
    <col min="15627" max="15627" width="10.81640625" style="41" customWidth="1"/>
    <col min="15628" max="15628" width="16.453125" style="41" bestFit="1" customWidth="1"/>
    <col min="15629" max="15629" width="12.7265625" style="41" customWidth="1"/>
    <col min="15630" max="15630" width="3.453125" style="41" customWidth="1"/>
    <col min="15631" max="15631" width="14.54296875" style="41" customWidth="1"/>
    <col min="15632" max="15632" width="6.26953125" style="41" customWidth="1"/>
    <col min="15633" max="15633" width="13.453125" style="41" customWidth="1"/>
    <col min="15634" max="15634" width="0" style="41" hidden="1" customWidth="1"/>
    <col min="15635" max="15872" width="9.1796875" style="41"/>
    <col min="15873" max="15873" width="10" style="41" customWidth="1"/>
    <col min="15874" max="15874" width="13.453125" style="41" customWidth="1"/>
    <col min="15875" max="15875" width="3.7265625" style="41" customWidth="1"/>
    <col min="15876" max="15876" width="7.54296875" style="41" customWidth="1"/>
    <col min="15877" max="15877" width="42.1796875" style="41" customWidth="1"/>
    <col min="15878" max="15878" width="0" style="41" hidden="1" customWidth="1"/>
    <col min="15879" max="15879" width="6.1796875" style="41" customWidth="1"/>
    <col min="15880" max="15880" width="16.453125" style="41" bestFit="1" customWidth="1"/>
    <col min="15881" max="15881" width="31.54296875" style="41" customWidth="1"/>
    <col min="15882" max="15882" width="2.453125" style="41" customWidth="1"/>
    <col min="15883" max="15883" width="10.81640625" style="41" customWidth="1"/>
    <col min="15884" max="15884" width="16.453125" style="41" bestFit="1" customWidth="1"/>
    <col min="15885" max="15885" width="12.7265625" style="41" customWidth="1"/>
    <col min="15886" max="15886" width="3.453125" style="41" customWidth="1"/>
    <col min="15887" max="15887" width="14.54296875" style="41" customWidth="1"/>
    <col min="15888" max="15888" width="6.26953125" style="41" customWidth="1"/>
    <col min="15889" max="15889" width="13.453125" style="41" customWidth="1"/>
    <col min="15890" max="15890" width="0" style="41" hidden="1" customWidth="1"/>
    <col min="15891" max="16128" width="9.1796875" style="41"/>
    <col min="16129" max="16129" width="10" style="41" customWidth="1"/>
    <col min="16130" max="16130" width="13.453125" style="41" customWidth="1"/>
    <col min="16131" max="16131" width="3.7265625" style="41" customWidth="1"/>
    <col min="16132" max="16132" width="7.54296875" style="41" customWidth="1"/>
    <col min="16133" max="16133" width="42.1796875" style="41" customWidth="1"/>
    <col min="16134" max="16134" width="0" style="41" hidden="1" customWidth="1"/>
    <col min="16135" max="16135" width="6.1796875" style="41" customWidth="1"/>
    <col min="16136" max="16136" width="16.453125" style="41" bestFit="1" customWidth="1"/>
    <col min="16137" max="16137" width="31.54296875" style="41" customWidth="1"/>
    <col min="16138" max="16138" width="2.453125" style="41" customWidth="1"/>
    <col min="16139" max="16139" width="10.81640625" style="41" customWidth="1"/>
    <col min="16140" max="16140" width="16.453125" style="41" bestFit="1" customWidth="1"/>
    <col min="16141" max="16141" width="12.7265625" style="41" customWidth="1"/>
    <col min="16142" max="16142" width="3.453125" style="41" customWidth="1"/>
    <col min="16143" max="16143" width="14.54296875" style="41" customWidth="1"/>
    <col min="16144" max="16144" width="6.26953125" style="41" customWidth="1"/>
    <col min="16145" max="16145" width="13.453125" style="41" customWidth="1"/>
    <col min="16146" max="16146" width="0" style="41" hidden="1" customWidth="1"/>
    <col min="16147" max="16384" width="9.1796875" style="41"/>
  </cols>
  <sheetData>
    <row r="1" spans="1:17" ht="27.65" customHeight="1" x14ac:dyDescent="0.25">
      <c r="A1" s="159"/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</row>
    <row r="2" spans="1:17" ht="17.149999999999999" customHeight="1" x14ac:dyDescent="0.25">
      <c r="J2" s="161"/>
      <c r="K2" s="160"/>
      <c r="L2" s="160"/>
      <c r="M2" s="160"/>
      <c r="N2" s="160"/>
      <c r="O2" s="160"/>
      <c r="P2" s="160"/>
    </row>
    <row r="3" spans="1:17" ht="3.25" customHeight="1" x14ac:dyDescent="0.25"/>
    <row r="4" spans="1:17" ht="17.149999999999999" customHeight="1" x14ac:dyDescent="0.25">
      <c r="N4" s="162"/>
      <c r="O4" s="160"/>
      <c r="P4" s="160"/>
    </row>
    <row r="5" spans="1:17" ht="23.15" customHeight="1" x14ac:dyDescent="0.25">
      <c r="A5" s="163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</row>
    <row r="6" spans="1:17" ht="10" customHeight="1" x14ac:dyDescent="0.25"/>
    <row r="7" spans="1:17" ht="15.5" x14ac:dyDescent="0.25">
      <c r="A7" s="40"/>
      <c r="B7" s="40"/>
      <c r="C7" s="164"/>
      <c r="D7" s="151"/>
      <c r="E7" s="40"/>
      <c r="G7" s="40"/>
      <c r="H7" s="40"/>
      <c r="I7" s="164"/>
      <c r="J7" s="151"/>
      <c r="K7" s="40"/>
      <c r="L7" s="40"/>
      <c r="M7" s="164"/>
      <c r="N7" s="151"/>
      <c r="O7" s="40"/>
      <c r="P7" s="164"/>
      <c r="Q7" s="151"/>
    </row>
    <row r="8" spans="1:17" outlineLevel="1" x14ac:dyDescent="0.25">
      <c r="A8" s="153"/>
      <c r="B8" s="153"/>
      <c r="C8" s="156"/>
      <c r="D8" s="151"/>
      <c r="E8" s="38"/>
      <c r="G8" s="38"/>
      <c r="H8" s="21"/>
      <c r="I8" s="150"/>
      <c r="J8" s="151"/>
      <c r="K8" s="22"/>
      <c r="L8" s="21"/>
      <c r="M8" s="152"/>
      <c r="N8" s="151"/>
      <c r="O8" s="38"/>
      <c r="P8" s="150"/>
      <c r="Q8" s="151"/>
    </row>
    <row r="9" spans="1:17" ht="15.5" x14ac:dyDescent="0.25">
      <c r="A9" s="154"/>
      <c r="B9" s="154"/>
      <c r="C9" s="157"/>
      <c r="D9" s="151"/>
      <c r="E9" s="37"/>
      <c r="G9" s="37"/>
      <c r="H9" s="23"/>
      <c r="I9" s="158"/>
      <c r="J9" s="151"/>
      <c r="K9" s="37"/>
      <c r="L9" s="23"/>
      <c r="M9" s="158"/>
      <c r="N9" s="151"/>
      <c r="O9" s="37"/>
      <c r="P9" s="158"/>
      <c r="Q9" s="151"/>
    </row>
    <row r="10" spans="1:17" outlineLevel="1" x14ac:dyDescent="0.25">
      <c r="A10" s="153"/>
      <c r="B10" s="153"/>
      <c r="C10" s="156"/>
      <c r="D10" s="151"/>
      <c r="E10" s="38"/>
      <c r="G10" s="38"/>
      <c r="H10" s="21"/>
      <c r="I10" s="150"/>
      <c r="J10" s="151"/>
      <c r="K10" s="22"/>
      <c r="L10" s="21"/>
      <c r="M10" s="152"/>
      <c r="N10" s="151"/>
      <c r="O10" s="38"/>
      <c r="P10" s="150"/>
      <c r="Q10" s="151"/>
    </row>
    <row r="11" spans="1:17" ht="15.5" x14ac:dyDescent="0.25">
      <c r="A11" s="154"/>
      <c r="B11" s="154"/>
      <c r="C11" s="157"/>
      <c r="D11" s="151"/>
      <c r="E11" s="37"/>
      <c r="G11" s="37"/>
      <c r="H11" s="23"/>
      <c r="I11" s="158"/>
      <c r="J11" s="151"/>
      <c r="K11" s="37"/>
      <c r="L11" s="23"/>
      <c r="M11" s="158"/>
      <c r="N11" s="151"/>
      <c r="O11" s="37"/>
      <c r="P11" s="158"/>
      <c r="Q11" s="151"/>
    </row>
    <row r="12" spans="1:17" outlineLevel="1" x14ac:dyDescent="0.25">
      <c r="A12" s="153"/>
      <c r="B12" s="153"/>
      <c r="C12" s="156"/>
      <c r="D12" s="151"/>
      <c r="E12" s="38"/>
      <c r="G12" s="38"/>
      <c r="H12" s="21"/>
      <c r="I12" s="150"/>
      <c r="J12" s="151"/>
      <c r="K12" s="22"/>
      <c r="L12" s="21"/>
      <c r="M12" s="152"/>
      <c r="N12" s="151"/>
      <c r="O12" s="38"/>
      <c r="P12" s="150"/>
      <c r="Q12" s="151"/>
    </row>
    <row r="13" spans="1:17" ht="15.5" x14ac:dyDescent="0.25">
      <c r="A13" s="154"/>
      <c r="B13" s="154"/>
      <c r="C13" s="157"/>
      <c r="D13" s="151"/>
      <c r="E13" s="37"/>
      <c r="G13" s="37"/>
      <c r="H13" s="23"/>
      <c r="I13" s="158"/>
      <c r="J13" s="151"/>
      <c r="K13" s="37"/>
      <c r="L13" s="23"/>
      <c r="M13" s="158"/>
      <c r="N13" s="151"/>
      <c r="O13" s="37"/>
      <c r="P13" s="158"/>
      <c r="Q13" s="151"/>
    </row>
    <row r="14" spans="1:17" outlineLevel="1" x14ac:dyDescent="0.25">
      <c r="A14" s="153"/>
      <c r="B14" s="153"/>
      <c r="C14" s="156"/>
      <c r="D14" s="151"/>
      <c r="E14" s="38"/>
      <c r="G14" s="38"/>
      <c r="H14" s="21"/>
      <c r="I14" s="150"/>
      <c r="J14" s="151"/>
      <c r="K14" s="22"/>
      <c r="L14" s="21"/>
      <c r="M14" s="152"/>
      <c r="N14" s="151"/>
      <c r="O14" s="38"/>
      <c r="P14" s="150"/>
      <c r="Q14" s="151"/>
    </row>
    <row r="15" spans="1:17" ht="15.5" x14ac:dyDescent="0.25">
      <c r="A15" s="154"/>
      <c r="B15" s="154"/>
      <c r="C15" s="157"/>
      <c r="D15" s="151"/>
      <c r="E15" s="37"/>
      <c r="G15" s="37"/>
      <c r="H15" s="23"/>
      <c r="I15" s="158"/>
      <c r="J15" s="151"/>
      <c r="K15" s="37"/>
      <c r="L15" s="23"/>
      <c r="M15" s="158"/>
      <c r="N15" s="151"/>
      <c r="O15" s="37"/>
      <c r="P15" s="158"/>
      <c r="Q15" s="151"/>
    </row>
    <row r="16" spans="1:17" outlineLevel="1" x14ac:dyDescent="0.25">
      <c r="A16" s="153"/>
      <c r="B16" s="153"/>
      <c r="C16" s="156"/>
      <c r="D16" s="151"/>
      <c r="E16" s="38"/>
      <c r="G16" s="38"/>
      <c r="H16" s="21"/>
      <c r="I16" s="150"/>
      <c r="J16" s="151"/>
      <c r="K16" s="22"/>
      <c r="L16" s="21"/>
      <c r="M16" s="152"/>
      <c r="N16" s="151"/>
      <c r="O16" s="38"/>
      <c r="P16" s="150"/>
      <c r="Q16" s="151"/>
    </row>
    <row r="17" spans="1:17" ht="15.5" x14ac:dyDescent="0.25">
      <c r="A17" s="154"/>
      <c r="B17" s="154"/>
      <c r="C17" s="157"/>
      <c r="D17" s="151"/>
      <c r="E17" s="37"/>
      <c r="G17" s="37"/>
      <c r="H17" s="23"/>
      <c r="I17" s="158"/>
      <c r="J17" s="151"/>
      <c r="K17" s="37"/>
      <c r="L17" s="23"/>
      <c r="M17" s="158"/>
      <c r="N17" s="151"/>
      <c r="O17" s="37"/>
      <c r="P17" s="158"/>
      <c r="Q17" s="151"/>
    </row>
    <row r="18" spans="1:17" outlineLevel="1" x14ac:dyDescent="0.25">
      <c r="A18" s="153"/>
      <c r="B18" s="153"/>
      <c r="C18" s="156"/>
      <c r="D18" s="151"/>
      <c r="E18" s="38"/>
      <c r="G18" s="38"/>
      <c r="H18" s="21"/>
      <c r="I18" s="150"/>
      <c r="J18" s="151"/>
      <c r="K18" s="22"/>
      <c r="L18" s="21"/>
      <c r="M18" s="152"/>
      <c r="N18" s="151"/>
      <c r="O18" s="38"/>
      <c r="P18" s="150"/>
      <c r="Q18" s="151"/>
    </row>
    <row r="19" spans="1:17" ht="15.5" x14ac:dyDescent="0.25">
      <c r="A19" s="154"/>
      <c r="B19" s="154"/>
      <c r="C19" s="157"/>
      <c r="D19" s="151"/>
      <c r="E19" s="37"/>
      <c r="G19" s="37"/>
      <c r="H19" s="23"/>
      <c r="I19" s="158"/>
      <c r="J19" s="151"/>
      <c r="K19" s="37"/>
      <c r="L19" s="23"/>
      <c r="M19" s="158"/>
      <c r="N19" s="151"/>
      <c r="O19" s="37"/>
      <c r="P19" s="158"/>
      <c r="Q19" s="151"/>
    </row>
    <row r="20" spans="1:17" outlineLevel="1" x14ac:dyDescent="0.25">
      <c r="A20" s="153"/>
      <c r="B20" s="153"/>
      <c r="C20" s="156"/>
      <c r="D20" s="151"/>
      <c r="E20" s="38"/>
      <c r="G20" s="38"/>
      <c r="H20" s="21"/>
      <c r="I20" s="150"/>
      <c r="J20" s="151"/>
      <c r="K20" s="22"/>
      <c r="L20" s="21"/>
      <c r="M20" s="152"/>
      <c r="N20" s="151"/>
      <c r="O20" s="38"/>
      <c r="P20" s="150"/>
      <c r="Q20" s="151"/>
    </row>
    <row r="21" spans="1:17" ht="15.5" x14ac:dyDescent="0.25">
      <c r="A21" s="154"/>
      <c r="B21" s="154"/>
      <c r="C21" s="157"/>
      <c r="D21" s="151"/>
      <c r="E21" s="37"/>
      <c r="G21" s="37"/>
      <c r="H21" s="23"/>
      <c r="I21" s="158"/>
      <c r="J21" s="151"/>
      <c r="K21" s="37"/>
      <c r="L21" s="23"/>
      <c r="M21" s="158"/>
      <c r="N21" s="151"/>
      <c r="O21" s="37"/>
      <c r="P21" s="158"/>
      <c r="Q21" s="151"/>
    </row>
    <row r="22" spans="1:17" outlineLevel="1" x14ac:dyDescent="0.25">
      <c r="A22" s="153"/>
      <c r="B22" s="153"/>
      <c r="C22" s="156"/>
      <c r="D22" s="151"/>
      <c r="E22" s="38"/>
      <c r="G22" s="38"/>
      <c r="H22" s="21"/>
      <c r="I22" s="150"/>
      <c r="J22" s="151"/>
      <c r="K22" s="22"/>
      <c r="L22" s="21"/>
      <c r="M22" s="152"/>
      <c r="N22" s="151"/>
      <c r="O22" s="38"/>
      <c r="P22" s="150"/>
      <c r="Q22" s="151"/>
    </row>
    <row r="23" spans="1:17" ht="15.5" x14ac:dyDescent="0.25">
      <c r="A23" s="154"/>
      <c r="B23" s="154"/>
      <c r="C23" s="157"/>
      <c r="D23" s="151"/>
      <c r="E23" s="37"/>
      <c r="G23" s="37"/>
      <c r="H23" s="23"/>
      <c r="I23" s="158"/>
      <c r="J23" s="151"/>
      <c r="K23" s="37"/>
      <c r="L23" s="23"/>
      <c r="M23" s="158"/>
      <c r="N23" s="151"/>
      <c r="O23" s="37"/>
      <c r="P23" s="158"/>
      <c r="Q23" s="151"/>
    </row>
    <row r="24" spans="1:17" outlineLevel="1" x14ac:dyDescent="0.25">
      <c r="A24" s="153"/>
      <c r="B24" s="153"/>
      <c r="C24" s="156"/>
      <c r="D24" s="151"/>
      <c r="E24" s="38"/>
      <c r="G24" s="38"/>
      <c r="H24" s="21"/>
      <c r="I24" s="150"/>
      <c r="J24" s="151"/>
      <c r="K24" s="22"/>
      <c r="L24" s="21"/>
      <c r="M24" s="152"/>
      <c r="N24" s="151"/>
      <c r="O24" s="38"/>
      <c r="P24" s="150"/>
      <c r="Q24" s="151"/>
    </row>
    <row r="25" spans="1:17" ht="15.5" x14ac:dyDescent="0.25">
      <c r="A25" s="154"/>
      <c r="B25" s="154"/>
      <c r="C25" s="157"/>
      <c r="D25" s="151"/>
      <c r="E25" s="37"/>
      <c r="G25" s="37"/>
      <c r="H25" s="23"/>
      <c r="I25" s="158"/>
      <c r="J25" s="151"/>
      <c r="K25" s="37"/>
      <c r="L25" s="23"/>
      <c r="M25" s="158"/>
      <c r="N25" s="151"/>
      <c r="O25" s="37"/>
      <c r="P25" s="158"/>
      <c r="Q25" s="151"/>
    </row>
    <row r="26" spans="1:17" outlineLevel="1" x14ac:dyDescent="0.25">
      <c r="A26" s="153"/>
      <c r="B26" s="153"/>
      <c r="C26" s="156"/>
      <c r="D26" s="151"/>
      <c r="E26" s="38"/>
      <c r="G26" s="38"/>
      <c r="H26" s="21"/>
      <c r="I26" s="150"/>
      <c r="J26" s="151"/>
      <c r="K26" s="22"/>
      <c r="L26" s="21"/>
      <c r="M26" s="152"/>
      <c r="N26" s="151"/>
      <c r="O26" s="38"/>
      <c r="P26" s="150"/>
      <c r="Q26" s="151"/>
    </row>
    <row r="27" spans="1:17" ht="15.5" x14ac:dyDescent="0.25">
      <c r="A27" s="154"/>
      <c r="B27" s="154"/>
      <c r="C27" s="157"/>
      <c r="D27" s="151"/>
      <c r="E27" s="37"/>
      <c r="G27" s="37"/>
      <c r="H27" s="23"/>
      <c r="I27" s="158"/>
      <c r="J27" s="151"/>
      <c r="K27" s="37"/>
      <c r="L27" s="23"/>
      <c r="M27" s="158"/>
      <c r="N27" s="151"/>
      <c r="O27" s="37"/>
      <c r="P27" s="158"/>
      <c r="Q27" s="151"/>
    </row>
    <row r="28" spans="1:17" outlineLevel="1" x14ac:dyDescent="0.25">
      <c r="A28" s="153"/>
      <c r="B28" s="153"/>
      <c r="C28" s="156"/>
      <c r="D28" s="151"/>
      <c r="E28" s="38"/>
      <c r="G28" s="38"/>
      <c r="H28" s="21"/>
      <c r="I28" s="150"/>
      <c r="J28" s="151"/>
      <c r="K28" s="22"/>
      <c r="L28" s="21"/>
      <c r="M28" s="152"/>
      <c r="N28" s="151"/>
      <c r="O28" s="38"/>
      <c r="P28" s="150"/>
      <c r="Q28" s="151"/>
    </row>
    <row r="29" spans="1:17" ht="15" customHeight="1" outlineLevel="1" x14ac:dyDescent="0.25">
      <c r="A29" s="155"/>
      <c r="B29" s="155"/>
      <c r="C29" s="156"/>
      <c r="D29" s="151"/>
      <c r="E29" s="38"/>
      <c r="G29" s="38"/>
      <c r="H29" s="21"/>
      <c r="I29" s="150"/>
      <c r="J29" s="151"/>
      <c r="K29" s="22"/>
      <c r="L29" s="21"/>
      <c r="M29" s="152"/>
      <c r="N29" s="151"/>
      <c r="O29" s="38"/>
      <c r="P29" s="150"/>
      <c r="Q29" s="151"/>
    </row>
    <row r="30" spans="1:17" ht="25.5" customHeight="1" x14ac:dyDescent="0.25">
      <c r="A30" s="154"/>
      <c r="B30" s="154"/>
      <c r="C30" s="157"/>
      <c r="D30" s="151"/>
      <c r="E30" s="37"/>
      <c r="G30" s="37"/>
      <c r="H30" s="23"/>
      <c r="I30" s="158"/>
      <c r="J30" s="151"/>
      <c r="K30" s="37"/>
      <c r="L30" s="23"/>
      <c r="M30" s="158"/>
      <c r="N30" s="151"/>
      <c r="O30" s="37"/>
      <c r="P30" s="158"/>
      <c r="Q30" s="151"/>
    </row>
    <row r="31" spans="1:17" ht="15" hidden="1" customHeight="1" outlineLevel="1" x14ac:dyDescent="0.25">
      <c r="A31" s="153"/>
      <c r="B31" s="153"/>
      <c r="C31" s="156"/>
      <c r="D31" s="151"/>
      <c r="E31" s="38"/>
      <c r="G31" s="38"/>
      <c r="H31" s="21"/>
      <c r="I31" s="150"/>
      <c r="J31" s="151"/>
      <c r="K31" s="22"/>
      <c r="L31" s="21"/>
      <c r="M31" s="152"/>
      <c r="N31" s="151"/>
      <c r="O31" s="38"/>
      <c r="P31" s="150"/>
      <c r="Q31" s="151"/>
    </row>
    <row r="32" spans="1:17" ht="25.5" customHeight="1" collapsed="1" x14ac:dyDescent="0.25">
      <c r="A32" s="154"/>
      <c r="B32" s="154"/>
      <c r="C32" s="157"/>
      <c r="D32" s="151"/>
      <c r="E32" s="37"/>
      <c r="G32" s="37"/>
      <c r="H32" s="23"/>
      <c r="I32" s="158"/>
      <c r="J32" s="151"/>
      <c r="K32" s="37"/>
      <c r="L32" s="23"/>
      <c r="M32" s="158"/>
      <c r="N32" s="151"/>
      <c r="O32" s="37"/>
      <c r="P32" s="158"/>
      <c r="Q32" s="151"/>
    </row>
    <row r="33" spans="1:17" ht="15" customHeight="1" outlineLevel="1" x14ac:dyDescent="0.25">
      <c r="A33" s="153"/>
      <c r="B33" s="153"/>
      <c r="C33" s="156"/>
      <c r="D33" s="151"/>
      <c r="E33" s="38"/>
      <c r="G33" s="38"/>
      <c r="H33" s="21"/>
      <c r="I33" s="150"/>
      <c r="J33" s="151"/>
      <c r="K33" s="22"/>
      <c r="L33" s="21"/>
      <c r="M33" s="152"/>
      <c r="N33" s="151"/>
      <c r="O33" s="38"/>
      <c r="P33" s="150"/>
      <c r="Q33" s="151"/>
    </row>
    <row r="34" spans="1:17" outlineLevel="1" x14ac:dyDescent="0.25">
      <c r="A34" s="155"/>
      <c r="B34" s="155"/>
      <c r="C34" s="156"/>
      <c r="D34" s="151"/>
      <c r="E34" s="38"/>
      <c r="G34" s="38"/>
      <c r="H34" s="21"/>
      <c r="I34" s="150"/>
      <c r="J34" s="151"/>
      <c r="K34" s="22"/>
      <c r="L34" s="21"/>
      <c r="M34" s="152"/>
      <c r="N34" s="151"/>
      <c r="O34" s="38"/>
      <c r="P34" s="150"/>
      <c r="Q34" s="151"/>
    </row>
    <row r="35" spans="1:17" ht="15.5" x14ac:dyDescent="0.25">
      <c r="A35" s="154"/>
      <c r="B35" s="154"/>
      <c r="C35" s="157"/>
      <c r="D35" s="151"/>
      <c r="E35" s="37"/>
      <c r="G35" s="37"/>
      <c r="H35" s="23"/>
      <c r="I35" s="158"/>
      <c r="J35" s="151"/>
      <c r="K35" s="37"/>
      <c r="L35" s="23"/>
      <c r="M35" s="158"/>
      <c r="N35" s="151"/>
      <c r="O35" s="37"/>
      <c r="P35" s="158"/>
      <c r="Q35" s="151"/>
    </row>
    <row r="36" spans="1:17" ht="12.75" customHeight="1" x14ac:dyDescent="0.25">
      <c r="A36" s="40"/>
      <c r="B36" s="40"/>
      <c r="C36" s="165"/>
      <c r="D36" s="151"/>
      <c r="E36" s="39"/>
      <c r="G36" s="39"/>
      <c r="H36" s="24"/>
      <c r="I36" s="165"/>
      <c r="J36" s="151"/>
      <c r="K36" s="39"/>
      <c r="L36" s="24"/>
      <c r="M36" s="165"/>
      <c r="N36" s="151"/>
      <c r="O36" s="39"/>
      <c r="P36" s="165"/>
      <c r="Q36" s="151"/>
    </row>
    <row r="37" spans="1:17" ht="15" hidden="1" customHeight="1" x14ac:dyDescent="0.25"/>
  </sheetData>
  <mergeCells count="150">
    <mergeCell ref="A31:A32"/>
    <mergeCell ref="B31:B32"/>
    <mergeCell ref="A33:A35"/>
    <mergeCell ref="B33:B35"/>
    <mergeCell ref="C30:D30"/>
    <mergeCell ref="I30:J30"/>
    <mergeCell ref="M30:N30"/>
    <mergeCell ref="M32:N32"/>
    <mergeCell ref="P30:Q30"/>
    <mergeCell ref="C31:D31"/>
    <mergeCell ref="I31:J31"/>
    <mergeCell ref="M31:N31"/>
    <mergeCell ref="P31:Q31"/>
    <mergeCell ref="P32:Q32"/>
    <mergeCell ref="C32:D32"/>
    <mergeCell ref="I32:J32"/>
    <mergeCell ref="C33:D33"/>
    <mergeCell ref="I33:J33"/>
    <mergeCell ref="M33:N33"/>
    <mergeCell ref="P33:Q33"/>
    <mergeCell ref="P34:Q34"/>
    <mergeCell ref="C35:D35"/>
    <mergeCell ref="I35:J35"/>
    <mergeCell ref="M35:N35"/>
    <mergeCell ref="A26:A27"/>
    <mergeCell ref="B26:B27"/>
    <mergeCell ref="C26:D26"/>
    <mergeCell ref="I26:J26"/>
    <mergeCell ref="M26:N26"/>
    <mergeCell ref="P28:Q28"/>
    <mergeCell ref="C29:D29"/>
    <mergeCell ref="I29:J29"/>
    <mergeCell ref="M29:N29"/>
    <mergeCell ref="P29:Q29"/>
    <mergeCell ref="C28:D28"/>
    <mergeCell ref="I28:J28"/>
    <mergeCell ref="M28:N28"/>
    <mergeCell ref="P26:Q26"/>
    <mergeCell ref="C27:D27"/>
    <mergeCell ref="I27:J27"/>
    <mergeCell ref="M27:N27"/>
    <mergeCell ref="P27:Q27"/>
    <mergeCell ref="A28:A30"/>
    <mergeCell ref="B28:B30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P35:Q35"/>
    <mergeCell ref="C36:D36"/>
    <mergeCell ref="I36:J36"/>
    <mergeCell ref="M36:N36"/>
    <mergeCell ref="P36:Q36"/>
    <mergeCell ref="C34:D34"/>
    <mergeCell ref="I34:J34"/>
    <mergeCell ref="M34:N34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showGridLines="0" workbookViewId="0">
      <pane ySplit="2" topLeftCell="A3" activePane="bottomLeft" state="frozen"/>
      <selection pane="bottomLeft" activeCell="F3" sqref="F3"/>
    </sheetView>
  </sheetViews>
  <sheetFormatPr defaultRowHeight="12.5" x14ac:dyDescent="0.25"/>
  <cols>
    <col min="1" max="1" width="14.26953125" customWidth="1"/>
    <col min="2" max="2" width="51.81640625" customWidth="1"/>
    <col min="3" max="3" width="14.26953125" style="8" customWidth="1"/>
    <col min="4" max="4" width="7" customWidth="1"/>
    <col min="5" max="5" width="26.54296875" customWidth="1"/>
    <col min="6" max="6" width="26.54296875" style="7" customWidth="1"/>
  </cols>
  <sheetData>
    <row r="1" spans="1:6" ht="25" customHeight="1" x14ac:dyDescent="0.25"/>
    <row r="2" spans="1:6" ht="25" customHeight="1" x14ac:dyDescent="0.25">
      <c r="A2" s="3" t="s">
        <v>24</v>
      </c>
      <c r="B2" s="3"/>
      <c r="C2" s="9" t="s">
        <v>27</v>
      </c>
      <c r="D2" s="3"/>
      <c r="E2" s="3" t="s">
        <v>28</v>
      </c>
      <c r="F2" s="31"/>
    </row>
    <row r="3" spans="1:6" ht="25" customHeight="1" x14ac:dyDescent="0.25">
      <c r="A3" s="96" t="s">
        <v>1</v>
      </c>
      <c r="B3" s="4" t="s">
        <v>4</v>
      </c>
      <c r="C3" s="6">
        <v>174240</v>
      </c>
      <c r="D3" s="17">
        <v>3</v>
      </c>
      <c r="E3" s="5" t="s">
        <v>2</v>
      </c>
      <c r="F3" s="32">
        <f ca="1">SUMIF('SAE Custeio'!$K$4:$L$729,'BASE SAE'!C3,'SAE Custeio'!$L$4:$L$729)</f>
        <v>0</v>
      </c>
    </row>
    <row r="4" spans="1:6" ht="25" customHeight="1" x14ac:dyDescent="0.25">
      <c r="A4" s="167" t="s">
        <v>5</v>
      </c>
      <c r="B4" s="167" t="s">
        <v>6</v>
      </c>
      <c r="C4" s="6">
        <v>174228</v>
      </c>
      <c r="D4" s="17">
        <v>3</v>
      </c>
      <c r="E4" s="5" t="s">
        <v>2</v>
      </c>
      <c r="F4" s="32">
        <f ca="1">SUMIF('SAE Custeio'!$K$4:$L$729,'BASE SAE'!C4,'SAE Custeio'!$L$4:$L$729)</f>
        <v>0</v>
      </c>
    </row>
    <row r="5" spans="1:6" ht="25" customHeight="1" x14ac:dyDescent="0.25">
      <c r="A5" s="167"/>
      <c r="B5" s="167"/>
      <c r="C5" s="6">
        <v>174229</v>
      </c>
      <c r="D5" s="17">
        <v>3</v>
      </c>
      <c r="E5" s="5" t="s">
        <v>2</v>
      </c>
      <c r="F5" s="32">
        <f ca="1">SUMIF('SAE Custeio'!$K$4:$L$729,'BASE SAE'!C5,'SAE Custeio'!$L$4:$L$729)</f>
        <v>0</v>
      </c>
    </row>
    <row r="6" spans="1:6" ht="25" customHeight="1" x14ac:dyDescent="0.25">
      <c r="A6" s="167"/>
      <c r="B6" s="167"/>
      <c r="C6" s="6">
        <v>174230</v>
      </c>
      <c r="D6" s="17">
        <v>4</v>
      </c>
      <c r="E6" s="5" t="s">
        <v>7</v>
      </c>
      <c r="F6" s="32">
        <f ca="1">SUMIF('SAE Investimento'!$K$4:$L$34,'BASE SAE'!C6,'SAE Investimento'!$L$4:$L$34)</f>
        <v>0</v>
      </c>
    </row>
    <row r="7" spans="1:6" ht="25" customHeight="1" x14ac:dyDescent="0.25">
      <c r="A7" s="167"/>
      <c r="B7" s="167"/>
      <c r="C7" s="6">
        <v>174230</v>
      </c>
      <c r="D7" s="17">
        <v>3</v>
      </c>
      <c r="E7" s="5" t="s">
        <v>2</v>
      </c>
      <c r="F7" s="32">
        <f ca="1">SUMIF('SAE Custeio'!$K$4:$L$729,'BASE SAE'!C7,'SAE Custeio'!$L$4:$L$729)</f>
        <v>0</v>
      </c>
    </row>
    <row r="8" spans="1:6" ht="25" customHeight="1" x14ac:dyDescent="0.25">
      <c r="A8" s="167"/>
      <c r="B8" s="167"/>
      <c r="C8" s="6">
        <v>174231</v>
      </c>
      <c r="D8" s="17">
        <v>4</v>
      </c>
      <c r="E8" s="5" t="s">
        <v>7</v>
      </c>
      <c r="F8" s="32">
        <f ca="1">SUMIF('SAE Investimento'!$K$4:$L$34,'BASE SAE'!C8,'SAE Investimento'!$L$4:$L$34)</f>
        <v>0</v>
      </c>
    </row>
    <row r="9" spans="1:6" ht="25" customHeight="1" x14ac:dyDescent="0.25">
      <c r="A9" s="167"/>
      <c r="B9" s="167"/>
      <c r="C9" s="6">
        <v>174231</v>
      </c>
      <c r="D9" s="17">
        <v>3</v>
      </c>
      <c r="E9" s="5" t="s">
        <v>2</v>
      </c>
      <c r="F9" s="32">
        <f ca="1">SUMIF('SAE Custeio'!$K$4:$L$729,'BASE SAE'!C9,'SAE Custeio'!$L$4:$L$729)</f>
        <v>0</v>
      </c>
    </row>
    <row r="10" spans="1:6" ht="25" customHeight="1" x14ac:dyDescent="0.25">
      <c r="A10" s="167"/>
      <c r="B10" s="167"/>
      <c r="C10" s="6">
        <v>174244</v>
      </c>
      <c r="D10" s="17">
        <v>3</v>
      </c>
      <c r="E10" s="5" t="s">
        <v>2</v>
      </c>
      <c r="F10" s="32">
        <f ca="1">SUMIF('SAE Custeio'!$K$4:$L$729,'BASE SAE'!C10,'SAE Custeio'!$L$4:$L$729)</f>
        <v>0</v>
      </c>
    </row>
    <row r="11" spans="1:6" ht="25" customHeight="1" x14ac:dyDescent="0.25">
      <c r="A11" s="167"/>
      <c r="B11" s="167"/>
      <c r="C11" s="6">
        <v>174251</v>
      </c>
      <c r="D11" s="17">
        <v>3</v>
      </c>
      <c r="E11" s="5" t="s">
        <v>2</v>
      </c>
      <c r="F11" s="32">
        <f ca="1">SUMIF('SAE Custeio'!$K$4:$L$729,'BASE SAE'!C11,'SAE Custeio'!$L$4:$L$729)</f>
        <v>0</v>
      </c>
    </row>
    <row r="12" spans="1:6" ht="25" customHeight="1" x14ac:dyDescent="0.25">
      <c r="A12" s="167"/>
      <c r="B12" s="167"/>
      <c r="C12" s="6">
        <v>174256</v>
      </c>
      <c r="D12" s="17">
        <v>3</v>
      </c>
      <c r="E12" s="5" t="s">
        <v>2</v>
      </c>
      <c r="F12" s="32">
        <f ca="1">SUMIF('SAE Custeio'!$K$4:$L$729,'BASE SAE'!C12,'SAE Custeio'!$L$4:$L$729)</f>
        <v>0</v>
      </c>
    </row>
    <row r="13" spans="1:6" ht="25" customHeight="1" x14ac:dyDescent="0.25">
      <c r="A13" s="167"/>
      <c r="B13" s="167"/>
      <c r="C13" s="6">
        <v>174261</v>
      </c>
      <c r="D13" s="17">
        <v>3</v>
      </c>
      <c r="E13" s="5" t="s">
        <v>2</v>
      </c>
      <c r="F13" s="32">
        <f ca="1">SUMIF('SAE Custeio'!$K$4:$L$729,'BASE SAE'!C13,'SAE Custeio'!$L$4:$L$729)</f>
        <v>0</v>
      </c>
    </row>
    <row r="14" spans="1:6" ht="25" customHeight="1" x14ac:dyDescent="0.25">
      <c r="A14" s="167"/>
      <c r="B14" s="167"/>
      <c r="C14" s="6">
        <v>174266</v>
      </c>
      <c r="D14" s="17">
        <v>3</v>
      </c>
      <c r="E14" s="5" t="s">
        <v>2</v>
      </c>
      <c r="F14" s="32">
        <f ca="1">SUMIF('SAE Custeio'!$K$4:$L$729,'BASE SAE'!C14,'SAE Custeio'!$L$4:$L$729)</f>
        <v>0</v>
      </c>
    </row>
    <row r="15" spans="1:6" ht="25" customHeight="1" x14ac:dyDescent="0.25">
      <c r="A15" s="167"/>
      <c r="B15" s="167" t="s">
        <v>8</v>
      </c>
      <c r="C15" s="6">
        <v>174235</v>
      </c>
      <c r="D15" s="17">
        <v>4</v>
      </c>
      <c r="E15" s="5" t="s">
        <v>7</v>
      </c>
      <c r="F15" s="32">
        <f ca="1">SUMIF('SAE Investimento'!$K$4:$L$34,'BASE SAE'!C15,'SAE Investimento'!$L$4:$L$34)</f>
        <v>0</v>
      </c>
    </row>
    <row r="16" spans="1:6" ht="25" customHeight="1" x14ac:dyDescent="0.25">
      <c r="A16" s="167"/>
      <c r="B16" s="167"/>
      <c r="C16" s="6">
        <v>174235</v>
      </c>
      <c r="D16" s="17">
        <v>3</v>
      </c>
      <c r="E16" s="5" t="s">
        <v>2</v>
      </c>
      <c r="F16" s="32">
        <f ca="1">SUMIF('SAE Custeio'!$K$4:$L$729,'BASE SAE'!C16,'SAE Custeio'!$L$4:$L$729)</f>
        <v>0</v>
      </c>
    </row>
    <row r="17" spans="1:6" ht="25" customHeight="1" x14ac:dyDescent="0.25">
      <c r="A17" s="167"/>
      <c r="B17" s="167"/>
      <c r="C17" s="6">
        <v>174258</v>
      </c>
      <c r="D17" s="17">
        <v>3</v>
      </c>
      <c r="E17" s="5" t="s">
        <v>2</v>
      </c>
      <c r="F17" s="32">
        <f ca="1">SUMIF('SAE Custeio'!$K$4:$L$729,'BASE SAE'!C17,'SAE Custeio'!$L$4:$L$729)</f>
        <v>0</v>
      </c>
    </row>
    <row r="18" spans="1:6" ht="25" customHeight="1" x14ac:dyDescent="0.25">
      <c r="A18" s="167"/>
      <c r="B18" s="167"/>
      <c r="C18" s="6">
        <v>174263</v>
      </c>
      <c r="D18" s="17">
        <v>3</v>
      </c>
      <c r="E18" s="5" t="s">
        <v>2</v>
      </c>
      <c r="F18" s="32">
        <f ca="1">SUMIF('SAE Custeio'!$K$4:$L$729,'BASE SAE'!C18,'SAE Custeio'!$L$4:$L$729)</f>
        <v>0</v>
      </c>
    </row>
    <row r="19" spans="1:6" ht="25" customHeight="1" x14ac:dyDescent="0.25">
      <c r="A19" s="167"/>
      <c r="B19" s="167" t="s">
        <v>9</v>
      </c>
      <c r="C19" s="6">
        <v>174234</v>
      </c>
      <c r="D19" s="17">
        <v>4</v>
      </c>
      <c r="E19" s="5" t="s">
        <v>7</v>
      </c>
      <c r="F19" s="32">
        <f ca="1">SUMIF('SAE Investimento'!$K$4:$L$34,'BASE SAE'!C19,'SAE Investimento'!$L$4:$L$34)</f>
        <v>0</v>
      </c>
    </row>
    <row r="20" spans="1:6" ht="25" customHeight="1" x14ac:dyDescent="0.25">
      <c r="A20" s="167"/>
      <c r="B20" s="167"/>
      <c r="C20" s="6">
        <v>174234</v>
      </c>
      <c r="D20" s="17">
        <v>3</v>
      </c>
      <c r="E20" s="5" t="s">
        <v>2</v>
      </c>
      <c r="F20" s="32">
        <f ca="1">SUMIF('SAE Custeio'!$K$4:$L$729,'BASE SAE'!C20,'SAE Custeio'!$L$4:$L$729)</f>
        <v>0</v>
      </c>
    </row>
    <row r="21" spans="1:6" ht="25" customHeight="1" x14ac:dyDescent="0.25">
      <c r="A21" s="167"/>
      <c r="B21" s="167"/>
      <c r="C21" s="6">
        <v>174246</v>
      </c>
      <c r="D21" s="17">
        <v>3</v>
      </c>
      <c r="E21" s="5" t="s">
        <v>2</v>
      </c>
      <c r="F21" s="32">
        <f ca="1">SUMIF('SAE Custeio'!$K$4:$L$729,'BASE SAE'!C21,'SAE Custeio'!$L$4:$L$729)</f>
        <v>0</v>
      </c>
    </row>
    <row r="22" spans="1:6" ht="25" customHeight="1" x14ac:dyDescent="0.25">
      <c r="A22" s="167"/>
      <c r="B22" s="167"/>
      <c r="C22" s="6">
        <v>174252</v>
      </c>
      <c r="D22" s="17">
        <v>3</v>
      </c>
      <c r="E22" s="5" t="s">
        <v>2</v>
      </c>
      <c r="F22" s="32">
        <f ca="1">SUMIF('SAE Custeio'!$K$4:$L$729,'BASE SAE'!C22,'SAE Custeio'!$L$4:$L$729)</f>
        <v>0</v>
      </c>
    </row>
    <row r="23" spans="1:6" ht="25" customHeight="1" x14ac:dyDescent="0.25">
      <c r="A23" s="167"/>
      <c r="B23" s="167" t="s">
        <v>10</v>
      </c>
      <c r="C23" s="6">
        <v>174238</v>
      </c>
      <c r="D23" s="17">
        <v>4</v>
      </c>
      <c r="E23" s="5" t="s">
        <v>7</v>
      </c>
      <c r="F23" s="32">
        <f ca="1">SUMIF('SAE Investimento'!$K$4:$L$34,'BASE SAE'!C23,'SAE Investimento'!$L$4:$L$34)</f>
        <v>0</v>
      </c>
    </row>
    <row r="24" spans="1:6" ht="25" customHeight="1" x14ac:dyDescent="0.25">
      <c r="A24" s="167"/>
      <c r="B24" s="167"/>
      <c r="C24" s="6">
        <v>174238</v>
      </c>
      <c r="D24" s="17">
        <v>3</v>
      </c>
      <c r="E24" s="5" t="s">
        <v>2</v>
      </c>
      <c r="F24" s="32">
        <f ca="1">SUMIF('SAE Custeio'!$K$4:$L$729,'BASE SAE'!C24,'SAE Custeio'!$L$4:$L$729)</f>
        <v>0</v>
      </c>
    </row>
    <row r="25" spans="1:6" ht="25" customHeight="1" x14ac:dyDescent="0.25">
      <c r="A25" s="167"/>
      <c r="B25" s="167"/>
      <c r="C25" s="6">
        <v>174264</v>
      </c>
      <c r="D25" s="17">
        <v>3</v>
      </c>
      <c r="E25" s="5" t="s">
        <v>2</v>
      </c>
      <c r="F25" s="32">
        <f ca="1">SUMIF('SAE Custeio'!$K$4:$L$729,'BASE SAE'!C25,'SAE Custeio'!$L$4:$L$729)</f>
        <v>0</v>
      </c>
    </row>
    <row r="26" spans="1:6" ht="25" customHeight="1" x14ac:dyDescent="0.25">
      <c r="A26" s="167"/>
      <c r="B26" s="167"/>
      <c r="C26" s="6">
        <v>174268</v>
      </c>
      <c r="D26" s="17">
        <v>3</v>
      </c>
      <c r="E26" s="5" t="s">
        <v>2</v>
      </c>
      <c r="F26" s="32">
        <f ca="1">SUMIF('SAE Custeio'!$K$4:$L$729,'BASE SAE'!C26,'SAE Custeio'!$L$4:$L$729)</f>
        <v>0</v>
      </c>
    </row>
    <row r="27" spans="1:6" ht="25" customHeight="1" x14ac:dyDescent="0.25">
      <c r="A27" s="167"/>
      <c r="B27" s="167"/>
      <c r="C27" s="6">
        <v>174271</v>
      </c>
      <c r="D27" s="17">
        <v>3</v>
      </c>
      <c r="E27" s="5" t="s">
        <v>2</v>
      </c>
      <c r="F27" s="32">
        <f ca="1">SUMIF('SAE Custeio'!$K$4:$L$729,'BASE SAE'!C27,'SAE Custeio'!$L$4:$L$729)</f>
        <v>0</v>
      </c>
    </row>
    <row r="28" spans="1:6" ht="25" customHeight="1" x14ac:dyDescent="0.25">
      <c r="A28" s="167"/>
      <c r="B28" s="167" t="s">
        <v>11</v>
      </c>
      <c r="C28" s="6">
        <v>174236</v>
      </c>
      <c r="D28" s="17">
        <v>4</v>
      </c>
      <c r="E28" s="5" t="s">
        <v>7</v>
      </c>
      <c r="F28" s="32">
        <f ca="1">SUMIF('SAE Investimento'!$K$4:$L$34,'BASE SAE'!C28,'SAE Investimento'!$L$4:$L$34)</f>
        <v>0</v>
      </c>
    </row>
    <row r="29" spans="1:6" ht="25" customHeight="1" x14ac:dyDescent="0.25">
      <c r="A29" s="167"/>
      <c r="B29" s="167"/>
      <c r="C29" s="6">
        <v>174236</v>
      </c>
      <c r="D29" s="17">
        <v>3</v>
      </c>
      <c r="E29" s="5" t="s">
        <v>2</v>
      </c>
      <c r="F29" s="32">
        <f ca="1">SUMIF('SAE Custeio'!$K$4:$L$729,'BASE SAE'!C29,'SAE Custeio'!$L$4:$L$729)</f>
        <v>0</v>
      </c>
    </row>
    <row r="30" spans="1:6" ht="25" customHeight="1" x14ac:dyDescent="0.25">
      <c r="A30" s="167"/>
      <c r="B30" s="167"/>
      <c r="C30" s="6">
        <v>174247</v>
      </c>
      <c r="D30" s="17">
        <v>3</v>
      </c>
      <c r="E30" s="5" t="s">
        <v>2</v>
      </c>
      <c r="F30" s="32">
        <f ca="1">SUMIF('SAE Custeio'!$K$4:$L$729,'BASE SAE'!C30,'SAE Custeio'!$L$4:$L$729)</f>
        <v>0</v>
      </c>
    </row>
    <row r="31" spans="1:6" ht="25" customHeight="1" x14ac:dyDescent="0.25">
      <c r="A31" s="167"/>
      <c r="B31" s="167"/>
      <c r="C31" s="6">
        <v>174253</v>
      </c>
      <c r="D31" s="17">
        <v>3</v>
      </c>
      <c r="E31" s="5" t="s">
        <v>2</v>
      </c>
      <c r="F31" s="32">
        <f ca="1">SUMIF('SAE Custeio'!$K$4:$L$729,'BASE SAE'!C31,'SAE Custeio'!$L$4:$L$729)</f>
        <v>0</v>
      </c>
    </row>
    <row r="32" spans="1:6" ht="25" customHeight="1" x14ac:dyDescent="0.25">
      <c r="A32" s="167"/>
      <c r="B32" s="167"/>
      <c r="C32" s="6">
        <v>174259</v>
      </c>
      <c r="D32" s="17">
        <v>3</v>
      </c>
      <c r="E32" s="5" t="s">
        <v>2</v>
      </c>
      <c r="F32" s="32">
        <f ca="1">SUMIF('SAE Custeio'!$K$4:$L$729,'BASE SAE'!C32,'SAE Custeio'!$L$4:$L$729)</f>
        <v>0</v>
      </c>
    </row>
    <row r="33" spans="1:6" ht="25" customHeight="1" x14ac:dyDescent="0.25">
      <c r="A33" s="168" t="s">
        <v>12</v>
      </c>
      <c r="B33" s="167" t="s">
        <v>14</v>
      </c>
      <c r="C33" s="6">
        <v>174241</v>
      </c>
      <c r="D33" s="17">
        <v>4</v>
      </c>
      <c r="E33" s="5" t="s">
        <v>7</v>
      </c>
      <c r="F33" s="32">
        <f ca="1">SUMIF('SAE Investimento'!$K$4:$L$34,'BASE SAE'!C33,'SAE Investimento'!$L$4:$L$34)</f>
        <v>0</v>
      </c>
    </row>
    <row r="34" spans="1:6" ht="25" customHeight="1" x14ac:dyDescent="0.25">
      <c r="A34" s="169"/>
      <c r="B34" s="167"/>
      <c r="C34" s="6">
        <v>174241</v>
      </c>
      <c r="D34" s="17">
        <v>3</v>
      </c>
      <c r="E34" s="5" t="s">
        <v>2</v>
      </c>
      <c r="F34" s="32">
        <f ca="1">SUMIF('SAE Custeio'!$K$4:$L$729,'BASE SAE'!C34,'SAE Custeio'!$L$4:$L$729)</f>
        <v>0</v>
      </c>
    </row>
    <row r="35" spans="1:6" ht="25" customHeight="1" x14ac:dyDescent="0.25">
      <c r="A35" s="169"/>
      <c r="B35" s="167"/>
      <c r="C35" s="6">
        <v>174269</v>
      </c>
      <c r="D35" s="17">
        <v>4</v>
      </c>
      <c r="E35" s="5" t="s">
        <v>7</v>
      </c>
      <c r="F35" s="32">
        <f ca="1">SUMIF('SAE Investimento'!$K$4:$L$34,'BASE SAE'!C35,'SAE Investimento'!$L$4:$L$34)</f>
        <v>0</v>
      </c>
    </row>
    <row r="36" spans="1:6" ht="25" customHeight="1" x14ac:dyDescent="0.25">
      <c r="A36" s="169"/>
      <c r="B36" s="167"/>
      <c r="C36" s="6">
        <v>174269</v>
      </c>
      <c r="D36" s="17">
        <v>3</v>
      </c>
      <c r="E36" s="5" t="s">
        <v>2</v>
      </c>
      <c r="F36" s="32">
        <f ca="1">SUMIF('SAE Custeio'!$K$4:$L$729,'BASE SAE'!C36,'SAE Custeio'!$L$4:$L$729)</f>
        <v>0</v>
      </c>
    </row>
    <row r="37" spans="1:6" ht="25" customHeight="1" x14ac:dyDescent="0.25">
      <c r="A37" s="169"/>
      <c r="B37" s="167"/>
      <c r="C37" s="6">
        <v>174272</v>
      </c>
      <c r="D37" s="17">
        <v>3</v>
      </c>
      <c r="E37" s="5" t="s">
        <v>2</v>
      </c>
      <c r="F37" s="32">
        <f ca="1">SUMIF('SAE Custeio'!$K$4:$L$729,'BASE SAE'!C37,'SAE Custeio'!$L$4:$L$729)</f>
        <v>0</v>
      </c>
    </row>
    <row r="38" spans="1:6" ht="25" customHeight="1" x14ac:dyDescent="0.25">
      <c r="A38" s="169"/>
      <c r="B38" s="167"/>
      <c r="C38" s="6">
        <v>174273</v>
      </c>
      <c r="D38" s="17">
        <v>3</v>
      </c>
      <c r="E38" s="5" t="s">
        <v>2</v>
      </c>
      <c r="F38" s="32">
        <f ca="1">SUMIF('SAE Custeio'!$K$4:$L$729,'BASE SAE'!C38,'SAE Custeio'!$L$4:$L$729)</f>
        <v>0</v>
      </c>
    </row>
    <row r="39" spans="1:6" ht="25" customHeight="1" x14ac:dyDescent="0.25">
      <c r="A39" s="169"/>
      <c r="B39" s="167" t="s">
        <v>15</v>
      </c>
      <c r="C39" s="6">
        <v>174242</v>
      </c>
      <c r="D39" s="17">
        <v>4</v>
      </c>
      <c r="E39" s="5" t="s">
        <v>7</v>
      </c>
      <c r="F39" s="32">
        <f ca="1">SUMIF('SAE Investimento'!$K$4:$L$34,'BASE SAE'!C39,'SAE Investimento'!$L$4:$L$34)</f>
        <v>0</v>
      </c>
    </row>
    <row r="40" spans="1:6" ht="25" customHeight="1" x14ac:dyDescent="0.25">
      <c r="A40" s="169"/>
      <c r="B40" s="167"/>
      <c r="C40" s="6">
        <v>174242</v>
      </c>
      <c r="D40" s="17">
        <v>3</v>
      </c>
      <c r="E40" s="5" t="s">
        <v>2</v>
      </c>
      <c r="F40" s="32">
        <f ca="1">SUMIF('SAE Custeio'!$K$4:$L$729,'BASE SAE'!C40,'SAE Custeio'!$L$4:$L$729)</f>
        <v>0</v>
      </c>
    </row>
    <row r="41" spans="1:6" ht="25" customHeight="1" x14ac:dyDescent="0.25">
      <c r="A41" s="169"/>
      <c r="B41" s="167"/>
      <c r="C41" s="6">
        <v>174249</v>
      </c>
      <c r="D41" s="17">
        <v>4</v>
      </c>
      <c r="E41" s="5" t="s">
        <v>7</v>
      </c>
      <c r="F41" s="32">
        <f ca="1">SUMIF('SAE Investimento'!$K$4:$L$34,'BASE SAE'!C41,'SAE Investimento'!$L$4:$L$34)</f>
        <v>0</v>
      </c>
    </row>
    <row r="42" spans="1:6" ht="25" customHeight="1" x14ac:dyDescent="0.25">
      <c r="A42" s="169"/>
      <c r="B42" s="167"/>
      <c r="C42" s="6">
        <v>174249</v>
      </c>
      <c r="D42" s="17">
        <v>3</v>
      </c>
      <c r="E42" s="5" t="s">
        <v>2</v>
      </c>
      <c r="F42" s="32">
        <f ca="1">SUMIF('SAE Custeio'!$K$4:$L$729,'BASE SAE'!C42,'SAE Custeio'!$L$4:$L$729)</f>
        <v>0</v>
      </c>
    </row>
    <row r="43" spans="1:6" ht="25" customHeight="1" x14ac:dyDescent="0.25">
      <c r="A43" s="169"/>
      <c r="B43" s="167"/>
      <c r="C43" s="6">
        <v>174254</v>
      </c>
      <c r="D43" s="17">
        <v>3</v>
      </c>
      <c r="E43" s="5" t="s">
        <v>2</v>
      </c>
      <c r="F43" s="32">
        <f ca="1">SUMIF('SAE Custeio'!$K$4:$L$729,'BASE SAE'!C43,'SAE Custeio'!$L$4:$L$729)</f>
        <v>0</v>
      </c>
    </row>
    <row r="44" spans="1:6" ht="25" customHeight="1" x14ac:dyDescent="0.25">
      <c r="A44" s="169"/>
      <c r="B44" s="167"/>
      <c r="C44" s="6">
        <v>174260</v>
      </c>
      <c r="D44" s="17">
        <v>3</v>
      </c>
      <c r="E44" s="5" t="s">
        <v>2</v>
      </c>
      <c r="F44" s="32">
        <f ca="1">SUMIF('SAE Custeio'!$K$4:$L$729,'BASE SAE'!C44,'SAE Custeio'!$L$4:$L$729)</f>
        <v>0</v>
      </c>
    </row>
    <row r="45" spans="1:6" ht="25" customHeight="1" x14ac:dyDescent="0.25">
      <c r="A45" s="169"/>
      <c r="B45" s="167"/>
      <c r="C45" s="6">
        <v>174265</v>
      </c>
      <c r="D45" s="17">
        <v>3</v>
      </c>
      <c r="E45" s="5" t="s">
        <v>2</v>
      </c>
      <c r="F45" s="32">
        <f ca="1">SUMIF('SAE Custeio'!$K$4:$L$729,'BASE SAE'!C45,'SAE Custeio'!$L$4:$L$729)</f>
        <v>0</v>
      </c>
    </row>
    <row r="46" spans="1:6" ht="25" customHeight="1" x14ac:dyDescent="0.25">
      <c r="A46" s="169"/>
      <c r="B46" s="167"/>
      <c r="C46" s="6">
        <v>174270</v>
      </c>
      <c r="D46" s="17">
        <v>3</v>
      </c>
      <c r="E46" s="5" t="s">
        <v>2</v>
      </c>
      <c r="F46" s="32">
        <f ca="1">SUMIF('SAE Custeio'!$K$4:$L$729,'BASE SAE'!C46,'SAE Custeio'!$L$4:$L$729)</f>
        <v>0</v>
      </c>
    </row>
    <row r="47" spans="1:6" ht="25" customHeight="1" x14ac:dyDescent="0.25">
      <c r="A47" s="169"/>
      <c r="B47" s="167" t="s">
        <v>13</v>
      </c>
      <c r="C47" s="17">
        <v>174243</v>
      </c>
      <c r="D47" s="17">
        <v>3</v>
      </c>
      <c r="E47" s="97" t="s">
        <v>2</v>
      </c>
      <c r="F47" s="32">
        <f ca="1">SUMIF('SAE Custeio'!$K$4:$L$729,'BASE SAE'!C47,'SAE Custeio'!$L$4:$L$729)</f>
        <v>0</v>
      </c>
    </row>
    <row r="48" spans="1:6" ht="25" customHeight="1" x14ac:dyDescent="0.25">
      <c r="A48" s="169"/>
      <c r="B48" s="167"/>
      <c r="C48" s="17">
        <v>174250</v>
      </c>
      <c r="D48" s="17">
        <v>4</v>
      </c>
      <c r="E48" s="97" t="s">
        <v>7</v>
      </c>
      <c r="F48" s="32">
        <f ca="1">SUMIF('SAE Investimento'!$K$4:$L$34,'BASE SAE'!C48,'SAE Investimento'!$L$4:$L$34)</f>
        <v>0</v>
      </c>
    </row>
    <row r="49" spans="1:6" ht="25" customHeight="1" x14ac:dyDescent="0.25">
      <c r="A49" s="169"/>
      <c r="B49" s="167"/>
      <c r="C49" s="17">
        <v>174250</v>
      </c>
      <c r="D49" s="17">
        <v>3</v>
      </c>
      <c r="E49" s="97" t="s">
        <v>2</v>
      </c>
      <c r="F49" s="32">
        <f ca="1">SUMIF('SAE Custeio'!$K$4:$L$729,'BASE SAE'!C49,'SAE Custeio'!$L$4:$L$729)</f>
        <v>0</v>
      </c>
    </row>
    <row r="50" spans="1:6" ht="25" customHeight="1" x14ac:dyDescent="0.25">
      <c r="A50" s="169"/>
      <c r="B50" s="167"/>
      <c r="C50" s="17">
        <v>174255</v>
      </c>
      <c r="D50" s="17">
        <v>4</v>
      </c>
      <c r="E50" s="97" t="s">
        <v>7</v>
      </c>
      <c r="F50" s="32">
        <f ca="1">SUMIF('SAE Investimento'!$K$4:$L$34,'BASE SAE'!C50,'SAE Investimento'!$L$4:$L$34)</f>
        <v>0</v>
      </c>
    </row>
    <row r="51" spans="1:6" ht="25" customHeight="1" x14ac:dyDescent="0.25">
      <c r="A51" s="170"/>
      <c r="B51" s="167"/>
      <c r="C51" s="17">
        <v>174255</v>
      </c>
      <c r="D51" s="17">
        <v>3</v>
      </c>
      <c r="E51" s="97" t="s">
        <v>2</v>
      </c>
      <c r="F51" s="32">
        <f ca="1">SUMIF('SAE Custeio'!$K$4:$L$729,'BASE SAE'!C51,'SAE Custeio'!$L$4:$L$729)</f>
        <v>0</v>
      </c>
    </row>
    <row r="52" spans="1:6" ht="25" customHeight="1" x14ac:dyDescent="0.25">
      <c r="A52" s="167" t="s">
        <v>16</v>
      </c>
      <c r="B52" s="4" t="s">
        <v>17</v>
      </c>
      <c r="C52" s="6">
        <v>174248</v>
      </c>
      <c r="D52" s="17">
        <v>3</v>
      </c>
      <c r="E52" s="5" t="s">
        <v>2</v>
      </c>
      <c r="F52" s="32">
        <f ca="1">SUMIF('SAE Custeio'!$K$4:$L$729,'BASE SAE'!C52,'SAE Custeio'!$L$4:$L$729)</f>
        <v>0</v>
      </c>
    </row>
    <row r="53" spans="1:6" ht="25" customHeight="1" x14ac:dyDescent="0.25">
      <c r="A53" s="167"/>
      <c r="B53" s="167" t="s">
        <v>18</v>
      </c>
      <c r="C53" s="6">
        <v>174233</v>
      </c>
      <c r="D53" s="17">
        <v>3</v>
      </c>
      <c r="E53" s="5" t="s">
        <v>2</v>
      </c>
      <c r="F53" s="32">
        <f ca="1">SUMIF('SAE Custeio'!$K$4:$L$729,'BASE SAE'!C53,'SAE Custeio'!$L$4:$L$729)</f>
        <v>0</v>
      </c>
    </row>
    <row r="54" spans="1:6" ht="25" customHeight="1" x14ac:dyDescent="0.25">
      <c r="A54" s="167"/>
      <c r="B54" s="167"/>
      <c r="C54" s="6">
        <v>174245</v>
      </c>
      <c r="D54" s="17">
        <v>4</v>
      </c>
      <c r="E54" s="5" t="s">
        <v>7</v>
      </c>
      <c r="F54" s="32">
        <f ca="1">SUMIF('SAE Investimento'!$K$4:$L$34,'BASE SAE'!C54,'SAE Investimento'!$L$4:$L$34)</f>
        <v>0</v>
      </c>
    </row>
    <row r="55" spans="1:6" ht="25" customHeight="1" x14ac:dyDescent="0.25">
      <c r="A55" s="167"/>
      <c r="B55" s="167"/>
      <c r="C55" s="6">
        <v>174245</v>
      </c>
      <c r="D55" s="17">
        <v>3</v>
      </c>
      <c r="E55" s="5" t="s">
        <v>2</v>
      </c>
      <c r="F55" s="32">
        <f ca="1">SUMIF('SAE Custeio'!$K$4:$L$729,'BASE SAE'!C55,'SAE Custeio'!$L$4:$L$729)</f>
        <v>0</v>
      </c>
    </row>
    <row r="56" spans="1:6" ht="25" customHeight="1" x14ac:dyDescent="0.25">
      <c r="A56" s="167"/>
      <c r="B56" s="167"/>
      <c r="C56" s="6">
        <v>174257</v>
      </c>
      <c r="D56" s="17">
        <v>3</v>
      </c>
      <c r="E56" s="5" t="s">
        <v>2</v>
      </c>
      <c r="F56" s="32">
        <f ca="1">SUMIF('SAE Custeio'!$K$4:$L$729,'BASE SAE'!C56,'SAE Custeio'!$L$4:$L$729)</f>
        <v>0</v>
      </c>
    </row>
    <row r="57" spans="1:6" ht="25" customHeight="1" x14ac:dyDescent="0.25">
      <c r="A57" s="167"/>
      <c r="B57" s="167"/>
      <c r="C57" s="6">
        <v>174262</v>
      </c>
      <c r="D57" s="17">
        <v>3</v>
      </c>
      <c r="E57" s="5" t="s">
        <v>2</v>
      </c>
      <c r="F57" s="32">
        <f ca="1">SUMIF('SAE Custeio'!$K$4:$L$729,'BASE SAE'!C57,'SAE Custeio'!$L$4:$L$729)</f>
        <v>0</v>
      </c>
    </row>
    <row r="58" spans="1:6" ht="25" customHeight="1" x14ac:dyDescent="0.25">
      <c r="A58" s="167"/>
      <c r="B58" s="167"/>
      <c r="C58" s="6">
        <v>174267</v>
      </c>
      <c r="D58" s="17">
        <v>4</v>
      </c>
      <c r="E58" s="5" t="s">
        <v>7</v>
      </c>
      <c r="F58" s="32">
        <f ca="1">SUMIF('SAE Investimento'!$K$4:$L$34,'BASE SAE'!C58,'SAE Investimento'!$L$4:$L$34)</f>
        <v>0</v>
      </c>
    </row>
    <row r="59" spans="1:6" ht="25" customHeight="1" x14ac:dyDescent="0.25">
      <c r="A59" s="167"/>
      <c r="B59" s="167"/>
      <c r="C59" s="6">
        <v>174267</v>
      </c>
      <c r="D59" s="17">
        <v>3</v>
      </c>
      <c r="E59" s="5" t="s">
        <v>2</v>
      </c>
      <c r="F59" s="32">
        <f ca="1">SUMIF('SAE Custeio'!$K$4:$L$729,'BASE SAE'!C59,'SAE Custeio'!$L$4:$L$729)</f>
        <v>0</v>
      </c>
    </row>
    <row r="60" spans="1:6" ht="25" customHeight="1" x14ac:dyDescent="0.25">
      <c r="A60" s="167"/>
      <c r="B60" s="167" t="s">
        <v>19</v>
      </c>
      <c r="C60" s="6">
        <v>174239</v>
      </c>
      <c r="D60" s="17">
        <v>4</v>
      </c>
      <c r="E60" s="5" t="s">
        <v>7</v>
      </c>
      <c r="F60" s="32">
        <f ca="1">SUMIF('SAE Investimento'!$K$4:$L$34,'BASE SAE'!C60,'SAE Investimento'!$L$4:$L$34)</f>
        <v>0</v>
      </c>
    </row>
    <row r="61" spans="1:6" ht="25" customHeight="1" x14ac:dyDescent="0.25">
      <c r="A61" s="167"/>
      <c r="B61" s="167"/>
      <c r="C61" s="6">
        <v>174239</v>
      </c>
      <c r="D61" s="17">
        <v>3</v>
      </c>
      <c r="E61" s="5" t="s">
        <v>2</v>
      </c>
      <c r="F61" s="32">
        <f ca="1">SUMIF('SAE Custeio'!$K$4:$L$729,'BASE SAE'!C61,'SAE Custeio'!$L$4:$L$729)</f>
        <v>0</v>
      </c>
    </row>
    <row r="62" spans="1:6" ht="25" customHeight="1" x14ac:dyDescent="0.25">
      <c r="A62" s="171" t="s">
        <v>20</v>
      </c>
      <c r="B62" s="167" t="s">
        <v>21</v>
      </c>
      <c r="C62" s="6">
        <v>174232</v>
      </c>
      <c r="D62" s="17">
        <v>4</v>
      </c>
      <c r="E62" s="5" t="s">
        <v>7</v>
      </c>
      <c r="F62" s="32">
        <f ca="1">SUMIF('SAE Investimento'!$K$4:$L$34,'BASE SAE'!C62,'SAE Investimento'!$L$4:$L$34)</f>
        <v>0</v>
      </c>
    </row>
    <row r="63" spans="1:6" ht="25" customHeight="1" x14ac:dyDescent="0.25">
      <c r="A63" s="172"/>
      <c r="B63" s="167"/>
      <c r="C63" s="6">
        <v>174232</v>
      </c>
      <c r="D63" s="17">
        <v>3</v>
      </c>
      <c r="E63" s="5" t="s">
        <v>2</v>
      </c>
      <c r="F63" s="32">
        <f ca="1">SUMIF('SAE Custeio'!$K$4:$L$729,'BASE SAE'!C63,'SAE Custeio'!$L$4:$L$729)</f>
        <v>0</v>
      </c>
    </row>
    <row r="64" spans="1:6" ht="25" customHeight="1" x14ac:dyDescent="0.25">
      <c r="A64" s="172"/>
      <c r="B64" s="167"/>
      <c r="C64" s="6">
        <v>189939</v>
      </c>
      <c r="D64" s="17">
        <v>3</v>
      </c>
      <c r="E64" s="5" t="s">
        <v>2</v>
      </c>
      <c r="F64" s="32">
        <f ca="1">SUMIF('SAE Custeio'!$K$4:$L$729,'BASE SAE'!C64,'SAE Custeio'!$L$4:$L$729)</f>
        <v>0</v>
      </c>
    </row>
    <row r="65" spans="1:7" ht="25" customHeight="1" x14ac:dyDescent="0.25">
      <c r="A65" s="173"/>
      <c r="B65" s="30" t="s">
        <v>22</v>
      </c>
      <c r="C65" s="17">
        <v>174237</v>
      </c>
      <c r="D65" s="17">
        <v>3</v>
      </c>
      <c r="E65" s="5" t="s">
        <v>2</v>
      </c>
      <c r="F65" s="32">
        <f ca="1">SUMIF('SAE Custeio'!$K$4:$L$729,'BASE SAE'!C65,'SAE Custeio'!$L$4:$L$729)</f>
        <v>0</v>
      </c>
      <c r="G65" s="14"/>
    </row>
    <row r="66" spans="1:7" ht="25" customHeight="1" x14ac:dyDescent="0.25">
      <c r="A66" s="20" t="s">
        <v>33</v>
      </c>
      <c r="B66" s="18"/>
      <c r="C66" s="19"/>
      <c r="D66" s="18"/>
      <c r="E66" s="18"/>
      <c r="F66" s="33">
        <f ca="1">SUM(F3:F65)</f>
        <v>0</v>
      </c>
      <c r="G66" s="14"/>
    </row>
    <row r="67" spans="1:7" ht="25" customHeight="1" x14ac:dyDescent="0.25"/>
    <row r="68" spans="1:7" ht="25" customHeight="1" x14ac:dyDescent="0.25"/>
  </sheetData>
  <autoFilter ref="A1:F92"/>
  <mergeCells count="15">
    <mergeCell ref="B47:B51"/>
    <mergeCell ref="A33:A51"/>
    <mergeCell ref="B62:B64"/>
    <mergeCell ref="A52:A61"/>
    <mergeCell ref="B53:B59"/>
    <mergeCell ref="B60:B61"/>
    <mergeCell ref="A62:A65"/>
    <mergeCell ref="B28:B32"/>
    <mergeCell ref="B33:B38"/>
    <mergeCell ref="B39:B46"/>
    <mergeCell ref="A4:A32"/>
    <mergeCell ref="B4:B14"/>
    <mergeCell ref="B15:B18"/>
    <mergeCell ref="B19:B22"/>
    <mergeCell ref="B23:B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showGridLines="0" workbookViewId="0">
      <pane xSplit="4" ySplit="4" topLeftCell="I26" activePane="bottomRight" state="frozen"/>
      <selection pane="topRight" activeCell="E1" sqref="E1"/>
      <selection pane="bottomLeft" activeCell="A5" sqref="A5"/>
      <selection pane="bottomRight" activeCell="O8" sqref="O8"/>
    </sheetView>
  </sheetViews>
  <sheetFormatPr defaultRowHeight="12.5" x14ac:dyDescent="0.25"/>
  <cols>
    <col min="1" max="1" width="12.7265625" customWidth="1"/>
    <col min="2" max="2" width="39.26953125" customWidth="1"/>
    <col min="3" max="3" width="5.81640625" customWidth="1"/>
    <col min="4" max="4" width="23.54296875" customWidth="1"/>
    <col min="5" max="13" width="14.26953125" customWidth="1"/>
  </cols>
  <sheetData>
    <row r="1" spans="1:13" ht="22" x14ac:dyDescent="0.25">
      <c r="A1" s="1" t="s">
        <v>60</v>
      </c>
    </row>
    <row r="3" spans="1:13" ht="42" x14ac:dyDescent="0.25">
      <c r="A3" s="174" t="s">
        <v>36</v>
      </c>
      <c r="B3" s="174"/>
      <c r="C3" s="174" t="s">
        <v>31</v>
      </c>
      <c r="D3" s="174"/>
      <c r="E3" s="127" t="s">
        <v>65</v>
      </c>
      <c r="F3" s="127" t="s">
        <v>0</v>
      </c>
      <c r="G3" s="139" t="s">
        <v>68</v>
      </c>
      <c r="H3" s="127" t="s">
        <v>0</v>
      </c>
      <c r="I3" s="127" t="s">
        <v>61</v>
      </c>
      <c r="J3" s="127" t="s">
        <v>37</v>
      </c>
      <c r="K3" s="127" t="s">
        <v>32</v>
      </c>
      <c r="L3" s="127" t="s">
        <v>62</v>
      </c>
      <c r="M3" s="128" t="s">
        <v>63</v>
      </c>
    </row>
    <row r="4" spans="1:13" ht="31.5" x14ac:dyDescent="0.25">
      <c r="A4" s="174"/>
      <c r="B4" s="174"/>
      <c r="C4" s="175" t="s">
        <v>28</v>
      </c>
      <c r="D4" s="175"/>
      <c r="E4" s="71" t="s">
        <v>64</v>
      </c>
      <c r="F4" s="71" t="s">
        <v>64</v>
      </c>
      <c r="G4" s="140" t="s">
        <v>64</v>
      </c>
      <c r="H4" s="71" t="s">
        <v>64</v>
      </c>
      <c r="I4" s="71" t="s">
        <v>64</v>
      </c>
      <c r="J4" s="71" t="s">
        <v>64</v>
      </c>
      <c r="K4" s="71" t="s">
        <v>64</v>
      </c>
      <c r="L4" s="71" t="s">
        <v>64</v>
      </c>
      <c r="M4" s="72" t="s">
        <v>64</v>
      </c>
    </row>
    <row r="5" spans="1:13" x14ac:dyDescent="0.25">
      <c r="A5" s="167" t="s">
        <v>1</v>
      </c>
      <c r="B5" s="167" t="s">
        <v>4</v>
      </c>
      <c r="C5" s="96" t="s">
        <v>30</v>
      </c>
      <c r="D5" s="96" t="s">
        <v>7</v>
      </c>
      <c r="E5" s="141">
        <v>100000</v>
      </c>
      <c r="F5" s="141"/>
      <c r="G5" s="141"/>
      <c r="H5" s="73">
        <f>F5-G5</f>
        <v>0</v>
      </c>
      <c r="I5" s="73"/>
      <c r="J5" s="141"/>
      <c r="K5" s="141"/>
      <c r="L5" s="141"/>
      <c r="M5" s="143"/>
    </row>
    <row r="6" spans="1:13" ht="20" x14ac:dyDescent="0.25">
      <c r="A6" s="167"/>
      <c r="B6" s="167"/>
      <c r="C6" s="96" t="s">
        <v>29</v>
      </c>
      <c r="D6" s="96" t="s">
        <v>2</v>
      </c>
      <c r="E6" s="141">
        <v>1900000</v>
      </c>
      <c r="F6" s="141">
        <v>1900000</v>
      </c>
      <c r="G6" s="141">
        <v>900000</v>
      </c>
      <c r="H6" s="73">
        <f t="shared" ref="H6:H46" si="0">F6-G6</f>
        <v>1000000</v>
      </c>
      <c r="I6" s="73"/>
      <c r="J6" s="141">
        <v>997700.07</v>
      </c>
      <c r="K6" s="141">
        <v>2299.9299999999998</v>
      </c>
      <c r="L6" s="141">
        <v>2299.87</v>
      </c>
      <c r="M6" s="143">
        <v>1817.12</v>
      </c>
    </row>
    <row r="7" spans="1:13" x14ac:dyDescent="0.25">
      <c r="A7" s="167"/>
      <c r="B7" s="167"/>
      <c r="C7" s="176" t="s">
        <v>3</v>
      </c>
      <c r="D7" s="176"/>
      <c r="E7" s="142">
        <v>2000000</v>
      </c>
      <c r="F7" s="142">
        <v>1900000</v>
      </c>
      <c r="G7" s="142">
        <v>900000</v>
      </c>
      <c r="H7" s="74">
        <f t="shared" si="0"/>
        <v>1000000</v>
      </c>
      <c r="I7" s="74"/>
      <c r="J7" s="142">
        <v>997700.07</v>
      </c>
      <c r="K7" s="142">
        <v>2299.9299999999998</v>
      </c>
      <c r="L7" s="142">
        <v>2299.87</v>
      </c>
      <c r="M7" s="144">
        <v>1817.12</v>
      </c>
    </row>
    <row r="8" spans="1:13" x14ac:dyDescent="0.25">
      <c r="A8" s="167" t="s">
        <v>5</v>
      </c>
      <c r="B8" s="167" t="s">
        <v>6</v>
      </c>
      <c r="C8" s="96" t="s">
        <v>30</v>
      </c>
      <c r="D8" s="96" t="s">
        <v>7</v>
      </c>
      <c r="E8" s="141">
        <v>300000</v>
      </c>
      <c r="F8" s="141"/>
      <c r="G8" s="141"/>
      <c r="H8" s="73">
        <f t="shared" si="0"/>
        <v>0</v>
      </c>
      <c r="I8" s="73"/>
      <c r="J8" s="141"/>
      <c r="K8" s="141"/>
      <c r="L8" s="141"/>
      <c r="M8" s="143"/>
    </row>
    <row r="9" spans="1:13" ht="20" x14ac:dyDescent="0.25">
      <c r="A9" s="167"/>
      <c r="B9" s="167"/>
      <c r="C9" s="96" t="s">
        <v>29</v>
      </c>
      <c r="D9" s="96" t="s">
        <v>2</v>
      </c>
      <c r="E9" s="141">
        <v>7774000</v>
      </c>
      <c r="F9" s="141">
        <v>7774000</v>
      </c>
      <c r="G9" s="141">
        <v>5613000</v>
      </c>
      <c r="H9" s="73">
        <f t="shared" si="0"/>
        <v>2161000</v>
      </c>
      <c r="I9" s="73"/>
      <c r="J9" s="141">
        <v>2030194.32</v>
      </c>
      <c r="K9" s="141">
        <v>130805.68</v>
      </c>
      <c r="L9" s="141">
        <v>15292.13</v>
      </c>
      <c r="M9" s="143">
        <v>13889.12</v>
      </c>
    </row>
    <row r="10" spans="1:13" x14ac:dyDescent="0.25">
      <c r="A10" s="167"/>
      <c r="B10" s="167"/>
      <c r="C10" s="176" t="s">
        <v>3</v>
      </c>
      <c r="D10" s="176"/>
      <c r="E10" s="142">
        <v>8074000</v>
      </c>
      <c r="F10" s="142">
        <v>7774000</v>
      </c>
      <c r="G10" s="142">
        <v>5613000</v>
      </c>
      <c r="H10" s="74">
        <f t="shared" si="0"/>
        <v>2161000</v>
      </c>
      <c r="I10" s="74"/>
      <c r="J10" s="142">
        <v>2030194.32</v>
      </c>
      <c r="K10" s="142">
        <v>130805.68</v>
      </c>
      <c r="L10" s="142">
        <v>15292.13</v>
      </c>
      <c r="M10" s="144">
        <v>13889.12</v>
      </c>
    </row>
    <row r="11" spans="1:13" x14ac:dyDescent="0.25">
      <c r="A11" s="167"/>
      <c r="B11" s="167" t="s">
        <v>8</v>
      </c>
      <c r="C11" s="96" t="s">
        <v>30</v>
      </c>
      <c r="D11" s="96" t="s">
        <v>7</v>
      </c>
      <c r="E11" s="141">
        <v>900000</v>
      </c>
      <c r="F11" s="141"/>
      <c r="G11" s="141"/>
      <c r="H11" s="73">
        <f t="shared" si="0"/>
        <v>0</v>
      </c>
      <c r="I11" s="73"/>
      <c r="J11" s="141"/>
      <c r="K11" s="141"/>
      <c r="L11" s="141"/>
      <c r="M11" s="143"/>
    </row>
    <row r="12" spans="1:13" ht="20" x14ac:dyDescent="0.25">
      <c r="A12" s="167"/>
      <c r="B12" s="167"/>
      <c r="C12" s="96" t="s">
        <v>29</v>
      </c>
      <c r="D12" s="96" t="s">
        <v>2</v>
      </c>
      <c r="E12" s="141">
        <v>2600000</v>
      </c>
      <c r="F12" s="141">
        <v>2600000</v>
      </c>
      <c r="G12" s="141">
        <v>200000</v>
      </c>
      <c r="H12" s="73">
        <f t="shared" si="0"/>
        <v>2400000</v>
      </c>
      <c r="I12" s="73"/>
      <c r="J12" s="141">
        <v>2292643.14</v>
      </c>
      <c r="K12" s="141">
        <v>107356.86</v>
      </c>
      <c r="L12" s="141">
        <v>82296.17</v>
      </c>
      <c r="M12" s="143">
        <v>71095.990000000005</v>
      </c>
    </row>
    <row r="13" spans="1:13" x14ac:dyDescent="0.25">
      <c r="A13" s="167"/>
      <c r="B13" s="167"/>
      <c r="C13" s="176" t="s">
        <v>3</v>
      </c>
      <c r="D13" s="176"/>
      <c r="E13" s="142">
        <v>3500000</v>
      </c>
      <c r="F13" s="142">
        <v>2600000</v>
      </c>
      <c r="G13" s="142">
        <v>200000</v>
      </c>
      <c r="H13" s="74">
        <f t="shared" si="0"/>
        <v>2400000</v>
      </c>
      <c r="I13" s="74"/>
      <c r="J13" s="142">
        <v>2292643.14</v>
      </c>
      <c r="K13" s="142">
        <v>107356.86</v>
      </c>
      <c r="L13" s="142">
        <v>82296.17</v>
      </c>
      <c r="M13" s="144">
        <v>71095.990000000005</v>
      </c>
    </row>
    <row r="14" spans="1:13" x14ac:dyDescent="0.25">
      <c r="A14" s="167"/>
      <c r="B14" s="167" t="s">
        <v>9</v>
      </c>
      <c r="C14" s="96" t="s">
        <v>30</v>
      </c>
      <c r="D14" s="96" t="s">
        <v>7</v>
      </c>
      <c r="E14" s="141">
        <v>600000</v>
      </c>
      <c r="F14" s="141"/>
      <c r="G14" s="141"/>
      <c r="H14" s="73">
        <f t="shared" si="0"/>
        <v>0</v>
      </c>
      <c r="I14" s="73"/>
      <c r="J14" s="141"/>
      <c r="K14" s="141"/>
      <c r="L14" s="141"/>
      <c r="M14" s="143"/>
    </row>
    <row r="15" spans="1:13" ht="20" x14ac:dyDescent="0.25">
      <c r="A15" s="167"/>
      <c r="B15" s="167"/>
      <c r="C15" s="96" t="s">
        <v>29</v>
      </c>
      <c r="D15" s="96" t="s">
        <v>2</v>
      </c>
      <c r="E15" s="141">
        <v>5400000</v>
      </c>
      <c r="F15" s="141">
        <v>5400000</v>
      </c>
      <c r="G15" s="141">
        <v>1400000</v>
      </c>
      <c r="H15" s="73">
        <f t="shared" si="0"/>
        <v>4000000</v>
      </c>
      <c r="I15" s="73"/>
      <c r="J15" s="141">
        <v>3742303.22</v>
      </c>
      <c r="K15" s="141">
        <v>257696.78</v>
      </c>
      <c r="L15" s="141">
        <v>117653.94</v>
      </c>
      <c r="M15" s="143">
        <v>63989.87</v>
      </c>
    </row>
    <row r="16" spans="1:13" x14ac:dyDescent="0.25">
      <c r="A16" s="167"/>
      <c r="B16" s="167"/>
      <c r="C16" s="176" t="s">
        <v>3</v>
      </c>
      <c r="D16" s="176"/>
      <c r="E16" s="142">
        <v>6000000</v>
      </c>
      <c r="F16" s="142">
        <v>5400000</v>
      </c>
      <c r="G16" s="142">
        <v>1400000</v>
      </c>
      <c r="H16" s="74">
        <f t="shared" si="0"/>
        <v>4000000</v>
      </c>
      <c r="I16" s="74"/>
      <c r="J16" s="142">
        <v>3742303.22</v>
      </c>
      <c r="K16" s="142">
        <v>257696.78</v>
      </c>
      <c r="L16" s="142">
        <v>117653.94</v>
      </c>
      <c r="M16" s="144">
        <v>63989.87</v>
      </c>
    </row>
    <row r="17" spans="1:13" x14ac:dyDescent="0.25">
      <c r="A17" s="167"/>
      <c r="B17" s="167" t="s">
        <v>10</v>
      </c>
      <c r="C17" s="96" t="s">
        <v>30</v>
      </c>
      <c r="D17" s="96" t="s">
        <v>7</v>
      </c>
      <c r="E17" s="141">
        <v>1000000</v>
      </c>
      <c r="F17" s="141"/>
      <c r="G17" s="141"/>
      <c r="H17" s="73">
        <f t="shared" si="0"/>
        <v>0</v>
      </c>
      <c r="I17" s="73"/>
      <c r="J17" s="141"/>
      <c r="K17" s="141"/>
      <c r="L17" s="141"/>
      <c r="M17" s="143"/>
    </row>
    <row r="18" spans="1:13" ht="20" x14ac:dyDescent="0.25">
      <c r="A18" s="167"/>
      <c r="B18" s="167"/>
      <c r="C18" s="96" t="s">
        <v>29</v>
      </c>
      <c r="D18" s="96" t="s">
        <v>2</v>
      </c>
      <c r="E18" s="141">
        <v>4000000</v>
      </c>
      <c r="F18" s="141">
        <v>4000000</v>
      </c>
      <c r="G18" s="141">
        <v>200000</v>
      </c>
      <c r="H18" s="73">
        <f t="shared" si="0"/>
        <v>3800000</v>
      </c>
      <c r="I18" s="73"/>
      <c r="J18" s="141">
        <v>3588024.17</v>
      </c>
      <c r="K18" s="141">
        <v>211975.83</v>
      </c>
      <c r="L18" s="141">
        <v>161582.26</v>
      </c>
      <c r="M18" s="143">
        <v>116758.11</v>
      </c>
    </row>
    <row r="19" spans="1:13" x14ac:dyDescent="0.25">
      <c r="A19" s="167"/>
      <c r="B19" s="167"/>
      <c r="C19" s="176" t="s">
        <v>3</v>
      </c>
      <c r="D19" s="176"/>
      <c r="E19" s="142">
        <v>5000000</v>
      </c>
      <c r="F19" s="142">
        <v>4000000</v>
      </c>
      <c r="G19" s="142">
        <v>200000</v>
      </c>
      <c r="H19" s="74">
        <f t="shared" si="0"/>
        <v>3800000</v>
      </c>
      <c r="I19" s="74"/>
      <c r="J19" s="142">
        <v>3588024.17</v>
      </c>
      <c r="K19" s="142">
        <v>211975.83</v>
      </c>
      <c r="L19" s="142">
        <v>161582.26</v>
      </c>
      <c r="M19" s="144">
        <v>116758.11</v>
      </c>
    </row>
    <row r="20" spans="1:13" x14ac:dyDescent="0.25">
      <c r="A20" s="167"/>
      <c r="B20" s="167" t="s">
        <v>11</v>
      </c>
      <c r="C20" s="96" t="s">
        <v>30</v>
      </c>
      <c r="D20" s="96" t="s">
        <v>7</v>
      </c>
      <c r="E20" s="141">
        <v>50000</v>
      </c>
      <c r="F20" s="141">
        <v>250000</v>
      </c>
      <c r="G20" s="141">
        <v>250000</v>
      </c>
      <c r="H20" s="73">
        <f t="shared" si="0"/>
        <v>0</v>
      </c>
      <c r="I20" s="73"/>
      <c r="J20" s="141">
        <v>0</v>
      </c>
      <c r="K20" s="141"/>
      <c r="L20" s="141"/>
      <c r="M20" s="143"/>
    </row>
    <row r="21" spans="1:13" ht="20" x14ac:dyDescent="0.25">
      <c r="A21" s="167"/>
      <c r="B21" s="167"/>
      <c r="C21" s="96" t="s">
        <v>29</v>
      </c>
      <c r="D21" s="96" t="s">
        <v>2</v>
      </c>
      <c r="E21" s="141">
        <v>950000</v>
      </c>
      <c r="F21" s="141">
        <v>950000</v>
      </c>
      <c r="G21" s="141">
        <v>190000</v>
      </c>
      <c r="H21" s="73">
        <f t="shared" si="0"/>
        <v>760000</v>
      </c>
      <c r="I21" s="73"/>
      <c r="J21" s="141">
        <v>691953.82</v>
      </c>
      <c r="K21" s="141">
        <v>68046.179999999993</v>
      </c>
      <c r="L21" s="141">
        <v>21899.82</v>
      </c>
      <c r="M21" s="143">
        <v>21899.82</v>
      </c>
    </row>
    <row r="22" spans="1:13" x14ac:dyDescent="0.25">
      <c r="A22" s="167"/>
      <c r="B22" s="167"/>
      <c r="C22" s="176" t="s">
        <v>3</v>
      </c>
      <c r="D22" s="176"/>
      <c r="E22" s="142">
        <v>1000000</v>
      </c>
      <c r="F22" s="142">
        <v>1200000</v>
      </c>
      <c r="G22" s="142">
        <v>440000</v>
      </c>
      <c r="H22" s="74">
        <f t="shared" si="0"/>
        <v>760000</v>
      </c>
      <c r="I22" s="74"/>
      <c r="J22" s="142">
        <v>691953.82</v>
      </c>
      <c r="K22" s="142">
        <v>68046.179999999993</v>
      </c>
      <c r="L22" s="142">
        <v>21899.82</v>
      </c>
      <c r="M22" s="144">
        <v>21899.82</v>
      </c>
    </row>
    <row r="23" spans="1:13" x14ac:dyDescent="0.25">
      <c r="A23" s="171" t="s">
        <v>12</v>
      </c>
      <c r="B23" s="167" t="s">
        <v>14</v>
      </c>
      <c r="C23" s="96" t="s">
        <v>30</v>
      </c>
      <c r="D23" s="96" t="s">
        <v>7</v>
      </c>
      <c r="E23" s="141">
        <v>1000000</v>
      </c>
      <c r="F23" s="141"/>
      <c r="G23" s="141"/>
      <c r="H23" s="73">
        <f t="shared" si="0"/>
        <v>0</v>
      </c>
      <c r="I23" s="73"/>
      <c r="J23" s="141"/>
      <c r="K23" s="141"/>
      <c r="L23" s="141"/>
      <c r="M23" s="143"/>
    </row>
    <row r="24" spans="1:13" ht="20" x14ac:dyDescent="0.25">
      <c r="A24" s="172"/>
      <c r="B24" s="167"/>
      <c r="C24" s="96" t="s">
        <v>29</v>
      </c>
      <c r="D24" s="96" t="s">
        <v>2</v>
      </c>
      <c r="E24" s="141">
        <v>6500000</v>
      </c>
      <c r="F24" s="141">
        <v>6500000</v>
      </c>
      <c r="G24" s="141">
        <v>500000</v>
      </c>
      <c r="H24" s="73">
        <f t="shared" si="0"/>
        <v>6000000</v>
      </c>
      <c r="I24" s="73"/>
      <c r="J24" s="141">
        <v>5211487.97</v>
      </c>
      <c r="K24" s="141">
        <v>788512.03</v>
      </c>
      <c r="L24" s="141">
        <v>703581.08</v>
      </c>
      <c r="M24" s="143">
        <v>161520.81</v>
      </c>
    </row>
    <row r="25" spans="1:13" x14ac:dyDescent="0.25">
      <c r="A25" s="172"/>
      <c r="B25" s="167"/>
      <c r="C25" s="176" t="s">
        <v>3</v>
      </c>
      <c r="D25" s="176"/>
      <c r="E25" s="142">
        <v>7500000</v>
      </c>
      <c r="F25" s="142">
        <v>6500000</v>
      </c>
      <c r="G25" s="142">
        <v>500000</v>
      </c>
      <c r="H25" s="74">
        <f t="shared" si="0"/>
        <v>6000000</v>
      </c>
      <c r="I25" s="74"/>
      <c r="J25" s="142">
        <v>5211487.97</v>
      </c>
      <c r="K25" s="142">
        <v>788512.03</v>
      </c>
      <c r="L25" s="142">
        <v>703581.08</v>
      </c>
      <c r="M25" s="144">
        <v>161520.81</v>
      </c>
    </row>
    <row r="26" spans="1:13" x14ac:dyDescent="0.25">
      <c r="A26" s="172"/>
      <c r="B26" s="167" t="s">
        <v>15</v>
      </c>
      <c r="C26" s="96" t="s">
        <v>30</v>
      </c>
      <c r="D26" s="96" t="s">
        <v>7</v>
      </c>
      <c r="E26" s="141">
        <v>1000000</v>
      </c>
      <c r="F26" s="141"/>
      <c r="G26" s="141"/>
      <c r="H26" s="73">
        <f t="shared" si="0"/>
        <v>0</v>
      </c>
      <c r="I26" s="73"/>
      <c r="J26" s="141"/>
      <c r="K26" s="141"/>
      <c r="L26" s="141"/>
      <c r="M26" s="143"/>
    </row>
    <row r="27" spans="1:13" ht="20" x14ac:dyDescent="0.25">
      <c r="A27" s="172"/>
      <c r="B27" s="167"/>
      <c r="C27" s="96" t="s">
        <v>29</v>
      </c>
      <c r="D27" s="96" t="s">
        <v>2</v>
      </c>
      <c r="E27" s="141">
        <v>9100000</v>
      </c>
      <c r="F27" s="141">
        <v>9100000</v>
      </c>
      <c r="G27" s="141">
        <v>2500000</v>
      </c>
      <c r="H27" s="73">
        <f t="shared" si="0"/>
        <v>6600000</v>
      </c>
      <c r="I27" s="73"/>
      <c r="J27" s="141">
        <v>6047438.0199999996</v>
      </c>
      <c r="K27" s="141">
        <v>552561.98</v>
      </c>
      <c r="L27" s="141">
        <v>142742.81</v>
      </c>
      <c r="M27" s="143">
        <v>113862.74</v>
      </c>
    </row>
    <row r="28" spans="1:13" x14ac:dyDescent="0.25">
      <c r="A28" s="172"/>
      <c r="B28" s="167"/>
      <c r="C28" s="176" t="s">
        <v>3</v>
      </c>
      <c r="D28" s="176"/>
      <c r="E28" s="142">
        <v>10100000</v>
      </c>
      <c r="F28" s="142">
        <v>9100000</v>
      </c>
      <c r="G28" s="142">
        <v>2500000</v>
      </c>
      <c r="H28" s="74">
        <f t="shared" si="0"/>
        <v>6600000</v>
      </c>
      <c r="I28" s="74"/>
      <c r="J28" s="142">
        <v>6047438.0199999996</v>
      </c>
      <c r="K28" s="142">
        <v>552561.98</v>
      </c>
      <c r="L28" s="142">
        <v>142742.81</v>
      </c>
      <c r="M28" s="144">
        <v>113862.74</v>
      </c>
    </row>
    <row r="29" spans="1:13" x14ac:dyDescent="0.25">
      <c r="A29" s="172"/>
      <c r="B29" s="167" t="s">
        <v>13</v>
      </c>
      <c r="C29" s="96" t="s">
        <v>30</v>
      </c>
      <c r="D29" s="96" t="s">
        <v>7</v>
      </c>
      <c r="E29" s="141">
        <v>1870000</v>
      </c>
      <c r="F29" s="141">
        <v>1870000</v>
      </c>
      <c r="G29" s="141"/>
      <c r="H29" s="73">
        <f t="shared" si="0"/>
        <v>1870000</v>
      </c>
      <c r="I29" s="73"/>
      <c r="J29" s="141">
        <v>1870000</v>
      </c>
      <c r="K29" s="141"/>
      <c r="L29" s="141"/>
      <c r="M29" s="143"/>
    </row>
    <row r="30" spans="1:13" ht="20" x14ac:dyDescent="0.25">
      <c r="A30" s="172"/>
      <c r="B30" s="167"/>
      <c r="C30" s="96" t="s">
        <v>29</v>
      </c>
      <c r="D30" s="96" t="s">
        <v>2</v>
      </c>
      <c r="E30" s="141">
        <v>10730000</v>
      </c>
      <c r="F30" s="141">
        <v>10719679</v>
      </c>
      <c r="G30" s="141">
        <v>8357147</v>
      </c>
      <c r="H30" s="73">
        <f t="shared" si="0"/>
        <v>2362532</v>
      </c>
      <c r="I30" s="73"/>
      <c r="J30" s="141">
        <v>1922829.06</v>
      </c>
      <c r="K30" s="141">
        <v>439702.94</v>
      </c>
      <c r="L30" s="141">
        <v>431698.89</v>
      </c>
      <c r="M30" s="143">
        <v>422433.97</v>
      </c>
    </row>
    <row r="31" spans="1:13" x14ac:dyDescent="0.25">
      <c r="A31" s="173"/>
      <c r="B31" s="167"/>
      <c r="C31" s="176" t="s">
        <v>3</v>
      </c>
      <c r="D31" s="176"/>
      <c r="E31" s="142">
        <v>12600000</v>
      </c>
      <c r="F31" s="142">
        <v>12589679</v>
      </c>
      <c r="G31" s="142">
        <v>8357147</v>
      </c>
      <c r="H31" s="74">
        <f t="shared" si="0"/>
        <v>4232532</v>
      </c>
      <c r="I31" s="74"/>
      <c r="J31" s="142">
        <v>3792829.06</v>
      </c>
      <c r="K31" s="142">
        <v>439702.94</v>
      </c>
      <c r="L31" s="142">
        <v>431698.89</v>
      </c>
      <c r="M31" s="144">
        <v>422433.97</v>
      </c>
    </row>
    <row r="32" spans="1:13" ht="20" x14ac:dyDescent="0.25">
      <c r="A32" s="171" t="s">
        <v>16</v>
      </c>
      <c r="B32" s="167" t="s">
        <v>17</v>
      </c>
      <c r="C32" s="96" t="s">
        <v>29</v>
      </c>
      <c r="D32" s="96" t="s">
        <v>2</v>
      </c>
      <c r="E32" s="141">
        <v>2327000</v>
      </c>
      <c r="F32" s="141">
        <v>2327000</v>
      </c>
      <c r="G32" s="141"/>
      <c r="H32" s="73">
        <f t="shared" si="0"/>
        <v>2327000</v>
      </c>
      <c r="I32" s="73"/>
      <c r="J32" s="141">
        <v>2327000</v>
      </c>
      <c r="K32" s="141"/>
      <c r="L32" s="141"/>
      <c r="M32" s="143"/>
    </row>
    <row r="33" spans="1:13" x14ac:dyDescent="0.25">
      <c r="A33" s="172"/>
      <c r="B33" s="167"/>
      <c r="C33" s="176" t="s">
        <v>3</v>
      </c>
      <c r="D33" s="176"/>
      <c r="E33" s="142">
        <v>2327000</v>
      </c>
      <c r="F33" s="142">
        <v>2327000</v>
      </c>
      <c r="G33" s="142"/>
      <c r="H33" s="74">
        <f t="shared" si="0"/>
        <v>2327000</v>
      </c>
      <c r="I33" s="74"/>
      <c r="J33" s="142">
        <v>2327000</v>
      </c>
      <c r="K33" s="142"/>
      <c r="L33" s="142"/>
      <c r="M33" s="144"/>
    </row>
    <row r="34" spans="1:13" x14ac:dyDescent="0.25">
      <c r="A34" s="172"/>
      <c r="B34" s="167" t="s">
        <v>18</v>
      </c>
      <c r="C34" s="96" t="s">
        <v>30</v>
      </c>
      <c r="D34" s="96" t="s">
        <v>7</v>
      </c>
      <c r="E34" s="141">
        <v>2622260</v>
      </c>
      <c r="F34" s="141">
        <v>2622260</v>
      </c>
      <c r="G34" s="141"/>
      <c r="H34" s="73">
        <f t="shared" si="0"/>
        <v>2622260</v>
      </c>
      <c r="I34" s="73"/>
      <c r="J34" s="141">
        <v>2622260</v>
      </c>
      <c r="K34" s="141"/>
      <c r="L34" s="141"/>
      <c r="M34" s="143"/>
    </row>
    <row r="35" spans="1:13" ht="20" x14ac:dyDescent="0.25">
      <c r="A35" s="172"/>
      <c r="B35" s="167"/>
      <c r="C35" s="96" t="s">
        <v>29</v>
      </c>
      <c r="D35" s="96" t="s">
        <v>2</v>
      </c>
      <c r="E35" s="141">
        <v>6296740</v>
      </c>
      <c r="F35" s="141">
        <v>6296740</v>
      </c>
      <c r="G35" s="141"/>
      <c r="H35" s="73">
        <f t="shared" si="0"/>
        <v>6296740</v>
      </c>
      <c r="I35" s="73"/>
      <c r="J35" s="141">
        <v>4791501.96</v>
      </c>
      <c r="K35" s="141">
        <v>1505238.04</v>
      </c>
      <c r="L35" s="141">
        <v>625029.28</v>
      </c>
      <c r="M35" s="143">
        <v>585138.1</v>
      </c>
    </row>
    <row r="36" spans="1:13" x14ac:dyDescent="0.25">
      <c r="A36" s="172"/>
      <c r="B36" s="167"/>
      <c r="C36" s="176" t="s">
        <v>3</v>
      </c>
      <c r="D36" s="176"/>
      <c r="E36" s="142">
        <v>8919000</v>
      </c>
      <c r="F36" s="142">
        <v>8919000</v>
      </c>
      <c r="G36" s="142"/>
      <c r="H36" s="74">
        <f t="shared" si="0"/>
        <v>8919000</v>
      </c>
      <c r="I36" s="74"/>
      <c r="J36" s="142">
        <v>7413761.96</v>
      </c>
      <c r="K36" s="142">
        <v>1505238.04</v>
      </c>
      <c r="L36" s="142">
        <v>625029.28</v>
      </c>
      <c r="M36" s="144">
        <v>585138.1</v>
      </c>
    </row>
    <row r="37" spans="1:13" x14ac:dyDescent="0.25">
      <c r="A37" s="172"/>
      <c r="B37" s="167" t="s">
        <v>19</v>
      </c>
      <c r="C37" s="96" t="s">
        <v>30</v>
      </c>
      <c r="D37" s="96" t="s">
        <v>7</v>
      </c>
      <c r="E37" s="141">
        <v>350000</v>
      </c>
      <c r="F37" s="141"/>
      <c r="G37" s="141"/>
      <c r="H37" s="73">
        <f t="shared" si="0"/>
        <v>0</v>
      </c>
      <c r="I37" s="73"/>
      <c r="J37" s="141"/>
      <c r="K37" s="141"/>
      <c r="L37" s="141"/>
      <c r="M37" s="143"/>
    </row>
    <row r="38" spans="1:13" ht="20" x14ac:dyDescent="0.25">
      <c r="A38" s="172"/>
      <c r="B38" s="167"/>
      <c r="C38" s="96" t="s">
        <v>29</v>
      </c>
      <c r="D38" s="96" t="s">
        <v>2</v>
      </c>
      <c r="E38" s="141">
        <v>6650000</v>
      </c>
      <c r="F38" s="141">
        <v>6650000</v>
      </c>
      <c r="G38" s="141"/>
      <c r="H38" s="73">
        <f t="shared" si="0"/>
        <v>6650000</v>
      </c>
      <c r="I38" s="73"/>
      <c r="J38" s="141">
        <v>5652359.04</v>
      </c>
      <c r="K38" s="141">
        <v>997640.96</v>
      </c>
      <c r="L38" s="141">
        <v>742284.99</v>
      </c>
      <c r="M38" s="143">
        <v>647391.51</v>
      </c>
    </row>
    <row r="39" spans="1:13" x14ac:dyDescent="0.25">
      <c r="A39" s="173"/>
      <c r="B39" s="167"/>
      <c r="C39" s="176" t="s">
        <v>3</v>
      </c>
      <c r="D39" s="176"/>
      <c r="E39" s="142">
        <v>7000000</v>
      </c>
      <c r="F39" s="142">
        <v>6650000</v>
      </c>
      <c r="G39" s="142"/>
      <c r="H39" s="74">
        <f t="shared" si="0"/>
        <v>6650000</v>
      </c>
      <c r="I39" s="74"/>
      <c r="J39" s="142">
        <v>5652359.04</v>
      </c>
      <c r="K39" s="142">
        <v>997640.96</v>
      </c>
      <c r="L39" s="142">
        <v>742284.99</v>
      </c>
      <c r="M39" s="144">
        <v>647391.51</v>
      </c>
    </row>
    <row r="40" spans="1:13" x14ac:dyDescent="0.25">
      <c r="A40" s="167" t="s">
        <v>20</v>
      </c>
      <c r="B40" s="167" t="s">
        <v>21</v>
      </c>
      <c r="C40" s="96" t="s">
        <v>30</v>
      </c>
      <c r="D40" s="96" t="s">
        <v>7</v>
      </c>
      <c r="E40" s="141">
        <v>1500000</v>
      </c>
      <c r="F40" s="141">
        <v>1500000</v>
      </c>
      <c r="G40" s="141"/>
      <c r="H40" s="73">
        <f t="shared" si="0"/>
        <v>1500000</v>
      </c>
      <c r="I40" s="73"/>
      <c r="J40" s="141">
        <v>1500000</v>
      </c>
      <c r="K40" s="141"/>
      <c r="L40" s="141"/>
      <c r="M40" s="143"/>
    </row>
    <row r="41" spans="1:13" ht="20" x14ac:dyDescent="0.25">
      <c r="A41" s="167"/>
      <c r="B41" s="167"/>
      <c r="C41" s="96" t="s">
        <v>29</v>
      </c>
      <c r="D41" s="96" t="s">
        <v>2</v>
      </c>
      <c r="E41" s="141">
        <v>33500000</v>
      </c>
      <c r="F41" s="141">
        <v>33500000</v>
      </c>
      <c r="G41" s="141">
        <v>4334982</v>
      </c>
      <c r="H41" s="73">
        <f t="shared" si="0"/>
        <v>29165018</v>
      </c>
      <c r="I41" s="73">
        <v>316110.43</v>
      </c>
      <c r="J41" s="141">
        <v>21905156.18</v>
      </c>
      <c r="K41" s="141">
        <v>7259861.8200000003</v>
      </c>
      <c r="L41" s="141">
        <v>5750694.8600000003</v>
      </c>
      <c r="M41" s="143">
        <v>4411213.4800000004</v>
      </c>
    </row>
    <row r="42" spans="1:13" x14ac:dyDescent="0.25">
      <c r="A42" s="167"/>
      <c r="B42" s="167"/>
      <c r="C42" s="176" t="s">
        <v>3</v>
      </c>
      <c r="D42" s="176"/>
      <c r="E42" s="142">
        <v>35000000</v>
      </c>
      <c r="F42" s="142">
        <v>35000000</v>
      </c>
      <c r="G42" s="142">
        <v>4334982</v>
      </c>
      <c r="H42" s="74">
        <f t="shared" si="0"/>
        <v>30665018</v>
      </c>
      <c r="I42" s="74">
        <v>316110.43</v>
      </c>
      <c r="J42" s="142">
        <v>23405156.18</v>
      </c>
      <c r="K42" s="142">
        <v>7259861.8200000003</v>
      </c>
      <c r="L42" s="142">
        <v>5750694.8600000003</v>
      </c>
      <c r="M42" s="144">
        <v>4411213.4800000004</v>
      </c>
    </row>
    <row r="43" spans="1:13" x14ac:dyDescent="0.25">
      <c r="A43" s="167"/>
      <c r="B43" s="167" t="s">
        <v>22</v>
      </c>
      <c r="C43" s="96" t="s">
        <v>30</v>
      </c>
      <c r="D43" s="96" t="s">
        <v>7</v>
      </c>
      <c r="E43" s="141">
        <v>80000</v>
      </c>
      <c r="F43" s="141"/>
      <c r="G43" s="141"/>
      <c r="H43" s="73">
        <f t="shared" si="0"/>
        <v>0</v>
      </c>
      <c r="I43" s="73"/>
      <c r="J43" s="141"/>
      <c r="K43" s="141"/>
      <c r="L43" s="141"/>
      <c r="M43" s="143"/>
    </row>
    <row r="44" spans="1:13" ht="20" x14ac:dyDescent="0.25">
      <c r="A44" s="167"/>
      <c r="B44" s="167"/>
      <c r="C44" s="96" t="s">
        <v>29</v>
      </c>
      <c r="D44" s="96" t="s">
        <v>2</v>
      </c>
      <c r="E44" s="141">
        <v>720000</v>
      </c>
      <c r="F44" s="141">
        <v>720000</v>
      </c>
      <c r="G44" s="141"/>
      <c r="H44" s="73">
        <f t="shared" si="0"/>
        <v>720000</v>
      </c>
      <c r="I44" s="73"/>
      <c r="J44" s="141">
        <v>655313.6</v>
      </c>
      <c r="K44" s="141">
        <v>64686.400000000001</v>
      </c>
      <c r="L44" s="141">
        <v>52905.4</v>
      </c>
      <c r="M44" s="143">
        <v>14405.4</v>
      </c>
    </row>
    <row r="45" spans="1:13" x14ac:dyDescent="0.25">
      <c r="A45" s="167"/>
      <c r="B45" s="167"/>
      <c r="C45" s="176" t="s">
        <v>3</v>
      </c>
      <c r="D45" s="176"/>
      <c r="E45" s="142">
        <v>800000</v>
      </c>
      <c r="F45" s="142">
        <v>720000</v>
      </c>
      <c r="G45" s="142"/>
      <c r="H45" s="74">
        <f t="shared" si="0"/>
        <v>720000</v>
      </c>
      <c r="I45" s="74"/>
      <c r="J45" s="142">
        <v>655313.6</v>
      </c>
      <c r="K45" s="142">
        <v>64686.400000000001</v>
      </c>
      <c r="L45" s="142">
        <v>52905.4</v>
      </c>
      <c r="M45" s="144">
        <v>14405.4</v>
      </c>
    </row>
    <row r="46" spans="1:13" x14ac:dyDescent="0.25">
      <c r="A46" s="75" t="s">
        <v>3</v>
      </c>
      <c r="B46" s="75"/>
      <c r="C46" s="176"/>
      <c r="D46" s="176"/>
      <c r="E46" s="142">
        <v>109820000</v>
      </c>
      <c r="F46" s="142">
        <v>104679679</v>
      </c>
      <c r="G46" s="142">
        <v>24445129</v>
      </c>
      <c r="H46" s="74">
        <f t="shared" si="0"/>
        <v>80234550</v>
      </c>
      <c r="I46" s="74">
        <v>316110.43</v>
      </c>
      <c r="J46" s="142">
        <v>67848164.569999993</v>
      </c>
      <c r="K46" s="142">
        <v>12386385.43</v>
      </c>
      <c r="L46" s="142">
        <v>8849961.5</v>
      </c>
      <c r="M46" s="144">
        <v>6645416.04</v>
      </c>
    </row>
  </sheetData>
  <mergeCells count="37">
    <mergeCell ref="C46:D46"/>
    <mergeCell ref="B29:B31"/>
    <mergeCell ref="C31:D31"/>
    <mergeCell ref="C42:D42"/>
    <mergeCell ref="C45:D45"/>
    <mergeCell ref="B32:B33"/>
    <mergeCell ref="C33:D33"/>
    <mergeCell ref="B34:B36"/>
    <mergeCell ref="C36:D36"/>
    <mergeCell ref="C39:D39"/>
    <mergeCell ref="C28:D28"/>
    <mergeCell ref="C16:D16"/>
    <mergeCell ref="B17:B19"/>
    <mergeCell ref="C19:D19"/>
    <mergeCell ref="B20:B22"/>
    <mergeCell ref="C22:D22"/>
    <mergeCell ref="B23:B25"/>
    <mergeCell ref="C25:D25"/>
    <mergeCell ref="B26:B28"/>
    <mergeCell ref="C3:D3"/>
    <mergeCell ref="C4:D4"/>
    <mergeCell ref="A5:A7"/>
    <mergeCell ref="C7:D7"/>
    <mergeCell ref="A8:A22"/>
    <mergeCell ref="B8:B10"/>
    <mergeCell ref="C10:D10"/>
    <mergeCell ref="B11:B13"/>
    <mergeCell ref="C13:D13"/>
    <mergeCell ref="B14:B16"/>
    <mergeCell ref="A32:A39"/>
    <mergeCell ref="A23:A31"/>
    <mergeCell ref="B40:B42"/>
    <mergeCell ref="A3:B4"/>
    <mergeCell ref="B5:B7"/>
    <mergeCell ref="B37:B39"/>
    <mergeCell ref="A40:A45"/>
    <mergeCell ref="B43:B4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P60"/>
  <sheetViews>
    <sheetView showGridLines="0" tabSelected="1" zoomScale="80" zoomScaleNormal="80" workbookViewId="0">
      <pane ySplit="3" topLeftCell="A4" activePane="bottomLeft" state="frozen"/>
      <selection pane="bottomLeft" activeCell="A6" sqref="A6"/>
    </sheetView>
  </sheetViews>
  <sheetFormatPr defaultRowHeight="25" customHeight="1" x14ac:dyDescent="0.3"/>
  <cols>
    <col min="1" max="1" width="10.1796875" style="2" customWidth="1"/>
    <col min="2" max="2" width="41.7265625" customWidth="1"/>
    <col min="3" max="3" width="9.36328125" customWidth="1"/>
    <col min="4" max="10" width="14.6328125" customWidth="1"/>
    <col min="11" max="11" width="0.7265625" customWidth="1"/>
    <col min="12" max="13" width="14.6328125" customWidth="1"/>
    <col min="14" max="14" width="6.90625" hidden="1" customWidth="1"/>
    <col min="15" max="15" width="8.54296875" style="146" customWidth="1"/>
    <col min="16" max="16" width="14.6328125" style="95" customWidth="1"/>
  </cols>
  <sheetData>
    <row r="1" spans="1:16" ht="12.5" customHeight="1" x14ac:dyDescent="0.3">
      <c r="B1" s="1"/>
      <c r="C1" s="35"/>
      <c r="D1" s="35"/>
      <c r="E1" s="35"/>
      <c r="F1" s="1"/>
      <c r="G1" s="1"/>
      <c r="H1" s="1"/>
      <c r="K1" s="1"/>
      <c r="L1" s="1"/>
      <c r="M1" s="1"/>
      <c r="N1" s="1"/>
      <c r="O1" s="145"/>
      <c r="P1" s="94"/>
    </row>
    <row r="2" spans="1:16" ht="17.25" customHeight="1" thickBot="1" x14ac:dyDescent="0.35">
      <c r="M2" s="36"/>
      <c r="P2" s="36" t="s">
        <v>69</v>
      </c>
    </row>
    <row r="3" spans="1:16" s="98" customFormat="1" ht="45" customHeight="1" thickBot="1" x14ac:dyDescent="0.3">
      <c r="A3" s="111" t="s">
        <v>24</v>
      </c>
      <c r="B3" s="112" t="s">
        <v>25</v>
      </c>
      <c r="C3" s="113" t="s">
        <v>26</v>
      </c>
      <c r="D3" s="114" t="s">
        <v>0</v>
      </c>
      <c r="E3" s="114" t="s">
        <v>34</v>
      </c>
      <c r="F3" s="114" t="s">
        <v>58</v>
      </c>
      <c r="G3" s="114" t="s">
        <v>59</v>
      </c>
      <c r="H3" s="115" t="s">
        <v>35</v>
      </c>
      <c r="I3" s="114" t="s">
        <v>50</v>
      </c>
      <c r="J3" s="116" t="s">
        <v>51</v>
      </c>
      <c r="K3" s="66"/>
      <c r="L3" s="117" t="s">
        <v>38</v>
      </c>
      <c r="M3" s="118" t="s">
        <v>57</v>
      </c>
      <c r="N3" s="57"/>
      <c r="O3" s="118" t="s">
        <v>71</v>
      </c>
      <c r="P3" s="119" t="s">
        <v>42</v>
      </c>
    </row>
    <row r="4" spans="1:16" ht="25" customHeight="1" x14ac:dyDescent="0.25">
      <c r="A4" s="81" t="s">
        <v>1</v>
      </c>
      <c r="B4" s="50" t="s">
        <v>4</v>
      </c>
      <c r="C4" s="126" t="s">
        <v>66</v>
      </c>
      <c r="D4" s="43">
        <f>BASE!H5</f>
        <v>0</v>
      </c>
      <c r="E4" s="43">
        <f>BASE!K5</f>
        <v>0</v>
      </c>
      <c r="F4" s="43"/>
      <c r="G4" s="43">
        <f>BASE!I5</f>
        <v>0</v>
      </c>
      <c r="H4" s="43">
        <f>E4+F4+G4</f>
        <v>0</v>
      </c>
      <c r="I4" s="43">
        <f>BASE!L5</f>
        <v>0</v>
      </c>
      <c r="J4" s="43">
        <f>BASE!M5</f>
        <v>0</v>
      </c>
      <c r="K4" s="55"/>
      <c r="L4" s="44">
        <f>BASE!J5</f>
        <v>0</v>
      </c>
      <c r="M4" s="54">
        <f t="shared" ref="M4:M5" si="0">L4-F4</f>
        <v>0</v>
      </c>
      <c r="N4" s="58"/>
      <c r="O4" s="147"/>
      <c r="P4" s="91"/>
    </row>
    <row r="5" spans="1:16" ht="25" customHeight="1" x14ac:dyDescent="0.25">
      <c r="A5" s="81" t="s">
        <v>1</v>
      </c>
      <c r="B5" s="52" t="s">
        <v>4</v>
      </c>
      <c r="C5" s="137" t="s">
        <v>67</v>
      </c>
      <c r="D5" s="10">
        <f>BASE!H6</f>
        <v>1000000</v>
      </c>
      <c r="E5" s="10">
        <f>BASE!K6</f>
        <v>2299.9299999999998</v>
      </c>
      <c r="F5" s="10">
        <f ca="1">'BASE SAE'!F3</f>
        <v>0</v>
      </c>
      <c r="G5" s="10">
        <f>BASE!I6</f>
        <v>0</v>
      </c>
      <c r="H5" s="10">
        <f t="shared" ref="H5" ca="1" si="1">E5+F5+G5</f>
        <v>2299.9299999999998</v>
      </c>
      <c r="I5" s="10">
        <f>BASE!L6</f>
        <v>2299.87</v>
      </c>
      <c r="J5" s="10">
        <f>BASE!M6</f>
        <v>1817.12</v>
      </c>
      <c r="K5" s="55"/>
      <c r="L5" s="26">
        <f>BASE!J6</f>
        <v>997700.07</v>
      </c>
      <c r="M5" s="53">
        <f t="shared" ca="1" si="0"/>
        <v>997700.07</v>
      </c>
      <c r="N5" s="58"/>
      <c r="O5" s="147"/>
      <c r="P5" s="91" t="s">
        <v>43</v>
      </c>
    </row>
    <row r="6" spans="1:16" ht="25" customHeight="1" thickBot="1" x14ac:dyDescent="0.3">
      <c r="A6" s="81" t="s">
        <v>1</v>
      </c>
      <c r="B6" s="110" t="s">
        <v>4</v>
      </c>
      <c r="C6" s="100" t="s">
        <v>3</v>
      </c>
      <c r="D6" s="101">
        <f>SUM(D4:D5)</f>
        <v>1000000</v>
      </c>
      <c r="E6" s="101">
        <f>SUM(E4:E5)</f>
        <v>2299.9299999999998</v>
      </c>
      <c r="F6" s="101">
        <f ca="1">SUM(F4:F5)</f>
        <v>0</v>
      </c>
      <c r="G6" s="101">
        <f>SUM(G4:G5)</f>
        <v>0</v>
      </c>
      <c r="H6" s="101">
        <f t="shared" ref="H6:M6" ca="1" si="2">SUM(H4:H5)</f>
        <v>2299.9299999999998</v>
      </c>
      <c r="I6" s="101">
        <f>SUM(I4:I5)</f>
        <v>2299.87</v>
      </c>
      <c r="J6" s="101">
        <f>SUM(J4:J5)</f>
        <v>1817.12</v>
      </c>
      <c r="K6" s="102"/>
      <c r="L6" s="120">
        <f>SUM(L4:L5)</f>
        <v>997700.07</v>
      </c>
      <c r="M6" s="103">
        <f t="shared" ca="1" si="2"/>
        <v>997700.07</v>
      </c>
      <c r="N6" s="104"/>
      <c r="O6" s="149">
        <f>I6/D6</f>
        <v>2.2998699999999999E-3</v>
      </c>
      <c r="P6" s="105"/>
    </row>
    <row r="7" spans="1:16" ht="25" customHeight="1" x14ac:dyDescent="0.25">
      <c r="A7" s="81" t="s">
        <v>1</v>
      </c>
      <c r="B7" s="106" t="s">
        <v>40</v>
      </c>
      <c r="C7" s="107"/>
      <c r="D7" s="108">
        <f>+D4</f>
        <v>0</v>
      </c>
      <c r="E7" s="108">
        <f>+E4</f>
        <v>0</v>
      </c>
      <c r="F7" s="108">
        <f t="shared" ref="F7:H7" si="3">+F4</f>
        <v>0</v>
      </c>
      <c r="G7" s="108">
        <f>+G4</f>
        <v>0</v>
      </c>
      <c r="H7" s="108">
        <f t="shared" si="3"/>
        <v>0</v>
      </c>
      <c r="I7" s="108">
        <f>+I4</f>
        <v>0</v>
      </c>
      <c r="J7" s="108">
        <f>+J4</f>
        <v>0</v>
      </c>
      <c r="K7" s="56"/>
      <c r="L7" s="123">
        <f>+L4</f>
        <v>0</v>
      </c>
      <c r="M7" s="129">
        <f t="shared" ref="M7" si="4">+M4</f>
        <v>0</v>
      </c>
      <c r="N7" s="59"/>
      <c r="O7" s="148"/>
      <c r="P7" s="92"/>
    </row>
    <row r="8" spans="1:16" ht="25" customHeight="1" x14ac:dyDescent="0.25">
      <c r="A8" s="81" t="s">
        <v>1</v>
      </c>
      <c r="B8" s="78" t="s">
        <v>41</v>
      </c>
      <c r="C8" s="60"/>
      <c r="D8" s="61">
        <f>+D5</f>
        <v>1000000</v>
      </c>
      <c r="E8" s="61">
        <f>+E5</f>
        <v>2299.9299999999998</v>
      </c>
      <c r="F8" s="61">
        <f t="shared" ref="F8:H8" ca="1" si="5">+F5</f>
        <v>0</v>
      </c>
      <c r="G8" s="61">
        <f>+G5</f>
        <v>0</v>
      </c>
      <c r="H8" s="61">
        <f t="shared" ca="1" si="5"/>
        <v>2299.9299999999998</v>
      </c>
      <c r="I8" s="61">
        <f>+I5</f>
        <v>2299.87</v>
      </c>
      <c r="J8" s="61">
        <f>+J5</f>
        <v>1817.12</v>
      </c>
      <c r="K8" s="56"/>
      <c r="L8" s="124">
        <f>+L5</f>
        <v>997700.07</v>
      </c>
      <c r="M8" s="130">
        <f t="shared" ref="M8" ca="1" si="6">+M5</f>
        <v>997700.07</v>
      </c>
      <c r="N8" s="59"/>
      <c r="O8" s="148"/>
      <c r="P8" s="91" t="s">
        <v>56</v>
      </c>
    </row>
    <row r="9" spans="1:16" ht="25" customHeight="1" thickBot="1" x14ac:dyDescent="0.3">
      <c r="A9" s="82" t="s">
        <v>1</v>
      </c>
      <c r="B9" s="79" t="s">
        <v>39</v>
      </c>
      <c r="C9" s="63"/>
      <c r="D9" s="64">
        <f>D6</f>
        <v>1000000</v>
      </c>
      <c r="E9" s="64">
        <f>E6</f>
        <v>2299.9299999999998</v>
      </c>
      <c r="F9" s="64">
        <f t="shared" ref="F9:H9" ca="1" si="7">F6</f>
        <v>0</v>
      </c>
      <c r="G9" s="64">
        <f>G6</f>
        <v>0</v>
      </c>
      <c r="H9" s="64">
        <f t="shared" ca="1" si="7"/>
        <v>2299.9299999999998</v>
      </c>
      <c r="I9" s="64">
        <f>I6</f>
        <v>2299.87</v>
      </c>
      <c r="J9" s="64">
        <f>J6</f>
        <v>1817.12</v>
      </c>
      <c r="K9" s="56"/>
      <c r="L9" s="125">
        <f>L6</f>
        <v>997700.07</v>
      </c>
      <c r="M9" s="131">
        <f t="shared" ref="M9" ca="1" si="8">M6</f>
        <v>997700.07</v>
      </c>
      <c r="N9" s="59"/>
      <c r="O9" s="149">
        <f>I9/D9</f>
        <v>2.2998699999999999E-3</v>
      </c>
      <c r="P9" s="93"/>
    </row>
    <row r="10" spans="1:16" ht="25" customHeight="1" x14ac:dyDescent="0.25">
      <c r="A10" s="80" t="s">
        <v>5</v>
      </c>
      <c r="B10" s="77" t="s">
        <v>6</v>
      </c>
      <c r="C10" s="126" t="s">
        <v>66</v>
      </c>
      <c r="D10" s="43">
        <f>BASE!H8</f>
        <v>0</v>
      </c>
      <c r="E10" s="43">
        <f>BASE!K8</f>
        <v>0</v>
      </c>
      <c r="F10" s="43">
        <f ca="1">'BASE SAE'!F6+'BASE SAE'!F8</f>
        <v>0</v>
      </c>
      <c r="G10" s="43">
        <f>BASE!I8</f>
        <v>0</v>
      </c>
      <c r="H10" s="43">
        <f t="shared" ref="H10:H11" ca="1" si="9">E10+F10+G10</f>
        <v>0</v>
      </c>
      <c r="I10" s="43">
        <f>BASE!L8</f>
        <v>0</v>
      </c>
      <c r="J10" s="43">
        <f>BASE!M8</f>
        <v>0</v>
      </c>
      <c r="K10" s="55"/>
      <c r="L10" s="44">
        <f>BASE!J8</f>
        <v>0</v>
      </c>
      <c r="M10" s="54">
        <f t="shared" ref="M10:M11" ca="1" si="10">L10-F10</f>
        <v>0</v>
      </c>
      <c r="N10" s="58"/>
      <c r="O10" s="147"/>
      <c r="P10" s="91"/>
    </row>
    <row r="11" spans="1:16" ht="25" customHeight="1" x14ac:dyDescent="0.25">
      <c r="A11" s="81" t="s">
        <v>5</v>
      </c>
      <c r="B11" s="51" t="s">
        <v>6</v>
      </c>
      <c r="C11" s="137" t="s">
        <v>67</v>
      </c>
      <c r="D11" s="10">
        <f>BASE!H9</f>
        <v>2161000</v>
      </c>
      <c r="E11" s="10">
        <f>BASE!K9</f>
        <v>130805.68</v>
      </c>
      <c r="F11" s="10">
        <f ca="1">'BASE SAE'!F4+'BASE SAE'!F5+'BASE SAE'!F7+'BASE SAE'!F9+'BASE SAE'!F10+'BASE SAE'!F11+'BASE SAE'!F12+'BASE SAE'!F13+'BASE SAE'!F14</f>
        <v>0</v>
      </c>
      <c r="G11" s="10">
        <f>BASE!I9</f>
        <v>0</v>
      </c>
      <c r="H11" s="10">
        <f t="shared" ca="1" si="9"/>
        <v>130805.68</v>
      </c>
      <c r="I11" s="10">
        <f>BASE!L9</f>
        <v>15292.13</v>
      </c>
      <c r="J11" s="10">
        <f>BASE!M9</f>
        <v>13889.12</v>
      </c>
      <c r="K11" s="55"/>
      <c r="L11" s="26">
        <f>BASE!J9</f>
        <v>2030194.32</v>
      </c>
      <c r="M11" s="53">
        <f t="shared" ca="1" si="10"/>
        <v>2030194.32</v>
      </c>
      <c r="N11" s="58"/>
      <c r="O11" s="147"/>
      <c r="P11" s="91" t="s">
        <v>72</v>
      </c>
    </row>
    <row r="12" spans="1:16" ht="25" customHeight="1" thickBot="1" x14ac:dyDescent="0.3">
      <c r="A12" s="81" t="s">
        <v>5</v>
      </c>
      <c r="B12" s="99" t="s">
        <v>6</v>
      </c>
      <c r="C12" s="100" t="s">
        <v>3</v>
      </c>
      <c r="D12" s="101">
        <f>SUM(D10:D11)</f>
        <v>2161000</v>
      </c>
      <c r="E12" s="101">
        <f>SUM(E10:E11)</f>
        <v>130805.68</v>
      </c>
      <c r="F12" s="101">
        <f ca="1">SUM(F10:F11)</f>
        <v>0</v>
      </c>
      <c r="G12" s="101">
        <f>SUM(G10:G11)</f>
        <v>0</v>
      </c>
      <c r="H12" s="101">
        <f t="shared" ref="H12:M12" ca="1" si="11">SUM(H10:H11)</f>
        <v>130805.68</v>
      </c>
      <c r="I12" s="101">
        <f>SUM(I10:I11)</f>
        <v>15292.13</v>
      </c>
      <c r="J12" s="101">
        <f>SUM(J10:J11)</f>
        <v>13889.12</v>
      </c>
      <c r="K12" s="102"/>
      <c r="L12" s="120">
        <f>SUM(L10:L11)</f>
        <v>2030194.32</v>
      </c>
      <c r="M12" s="103">
        <f t="shared" ca="1" si="11"/>
        <v>2030194.32</v>
      </c>
      <c r="N12" s="104"/>
      <c r="O12" s="149">
        <f>I12/D12</f>
        <v>7.0764136973623321E-3</v>
      </c>
      <c r="P12" s="105"/>
    </row>
    <row r="13" spans="1:16" ht="25" customHeight="1" x14ac:dyDescent="0.25">
      <c r="A13" s="81" t="s">
        <v>5</v>
      </c>
      <c r="B13" s="77" t="s">
        <v>8</v>
      </c>
      <c r="C13" s="126" t="s">
        <v>66</v>
      </c>
      <c r="D13" s="43">
        <f>BASE!H11</f>
        <v>0</v>
      </c>
      <c r="E13" s="43">
        <f>BASE!K11</f>
        <v>0</v>
      </c>
      <c r="F13" s="43">
        <f ca="1">'BASE SAE'!F15</f>
        <v>0</v>
      </c>
      <c r="G13" s="43">
        <f>BASE!I11</f>
        <v>0</v>
      </c>
      <c r="H13" s="43">
        <f t="shared" ref="H13:H14" ca="1" si="12">E13+F13+G13</f>
        <v>0</v>
      </c>
      <c r="I13" s="43">
        <f>BASE!L11</f>
        <v>0</v>
      </c>
      <c r="J13" s="43">
        <f>BASE!M11</f>
        <v>0</v>
      </c>
      <c r="K13" s="55"/>
      <c r="L13" s="44">
        <f>BASE!J11</f>
        <v>0</v>
      </c>
      <c r="M13" s="54">
        <f t="shared" ref="M13:M14" ca="1" si="13">L13-F13</f>
        <v>0</v>
      </c>
      <c r="N13" s="58"/>
      <c r="O13" s="147"/>
      <c r="P13" s="91"/>
    </row>
    <row r="14" spans="1:16" ht="25" customHeight="1" x14ac:dyDescent="0.25">
      <c r="A14" s="81" t="s">
        <v>5</v>
      </c>
      <c r="B14" s="51" t="s">
        <v>8</v>
      </c>
      <c r="C14" s="137" t="s">
        <v>67</v>
      </c>
      <c r="D14" s="10">
        <f>BASE!H12</f>
        <v>2400000</v>
      </c>
      <c r="E14" s="10">
        <f>BASE!K12</f>
        <v>107356.86</v>
      </c>
      <c r="F14" s="10">
        <f ca="1">'BASE SAE'!F16+'BASE SAE'!F17+'BASE SAE'!F18</f>
        <v>0</v>
      </c>
      <c r="G14" s="10">
        <f>BASE!I12</f>
        <v>0</v>
      </c>
      <c r="H14" s="10">
        <f t="shared" ca="1" si="12"/>
        <v>107356.86</v>
      </c>
      <c r="I14" s="10">
        <f>BASE!L12</f>
        <v>82296.17</v>
      </c>
      <c r="J14" s="10">
        <f>BASE!M12</f>
        <v>71095.990000000005</v>
      </c>
      <c r="K14" s="55"/>
      <c r="L14" s="26">
        <f>BASE!J12</f>
        <v>2292643.14</v>
      </c>
      <c r="M14" s="53">
        <f t="shared" ca="1" si="13"/>
        <v>2292643.14</v>
      </c>
      <c r="N14" s="58"/>
      <c r="O14" s="147"/>
      <c r="P14" s="91" t="s">
        <v>48</v>
      </c>
    </row>
    <row r="15" spans="1:16" ht="25" customHeight="1" thickBot="1" x14ac:dyDescent="0.3">
      <c r="A15" s="81" t="s">
        <v>5</v>
      </c>
      <c r="B15" s="99" t="s">
        <v>8</v>
      </c>
      <c r="C15" s="100" t="s">
        <v>3</v>
      </c>
      <c r="D15" s="101">
        <f>SUM(D13:D14)</f>
        <v>2400000</v>
      </c>
      <c r="E15" s="101">
        <f>SUM(E13:E14)</f>
        <v>107356.86</v>
      </c>
      <c r="F15" s="101">
        <f ca="1">SUM(F13:F14)</f>
        <v>0</v>
      </c>
      <c r="G15" s="101">
        <f>SUM(G13:G14)</f>
        <v>0</v>
      </c>
      <c r="H15" s="101">
        <f t="shared" ref="H15:M15" ca="1" si="14">SUM(H13:H14)</f>
        <v>107356.86</v>
      </c>
      <c r="I15" s="101">
        <f>SUM(I13:I14)</f>
        <v>82296.17</v>
      </c>
      <c r="J15" s="101">
        <f>SUM(J13:J14)</f>
        <v>71095.990000000005</v>
      </c>
      <c r="K15" s="102"/>
      <c r="L15" s="120">
        <f>SUM(L13:L14)</f>
        <v>2292643.14</v>
      </c>
      <c r="M15" s="103">
        <f t="shared" ca="1" si="14"/>
        <v>2292643.14</v>
      </c>
      <c r="N15" s="104"/>
      <c r="O15" s="149">
        <f>I15/D15</f>
        <v>3.4290070833333332E-2</v>
      </c>
      <c r="P15" s="105"/>
    </row>
    <row r="16" spans="1:16" ht="25" customHeight="1" x14ac:dyDescent="0.25">
      <c r="A16" s="81" t="s">
        <v>5</v>
      </c>
      <c r="B16" s="77" t="s">
        <v>9</v>
      </c>
      <c r="C16" s="126" t="s">
        <v>66</v>
      </c>
      <c r="D16" s="43">
        <f>BASE!H14</f>
        <v>0</v>
      </c>
      <c r="E16" s="43">
        <f>BASE!K14</f>
        <v>0</v>
      </c>
      <c r="F16" s="43">
        <f ca="1">'BASE SAE'!F19</f>
        <v>0</v>
      </c>
      <c r="G16" s="43">
        <f>BASE!I14</f>
        <v>0</v>
      </c>
      <c r="H16" s="43">
        <f t="shared" ref="H16:H17" ca="1" si="15">E16+F16+G16</f>
        <v>0</v>
      </c>
      <c r="I16" s="43">
        <f>BASE!L14</f>
        <v>0</v>
      </c>
      <c r="J16" s="43">
        <f>BASE!M14</f>
        <v>0</v>
      </c>
      <c r="K16" s="55"/>
      <c r="L16" s="44">
        <f>BASE!J14</f>
        <v>0</v>
      </c>
      <c r="M16" s="54">
        <f t="shared" ref="M16:M17" ca="1" si="16">L16-F16</f>
        <v>0</v>
      </c>
      <c r="N16" s="58"/>
      <c r="O16" s="147"/>
      <c r="P16" s="91"/>
    </row>
    <row r="17" spans="1:16" ht="25" customHeight="1" x14ac:dyDescent="0.25">
      <c r="A17" s="81" t="s">
        <v>5</v>
      </c>
      <c r="B17" s="51" t="s">
        <v>9</v>
      </c>
      <c r="C17" s="137" t="s">
        <v>67</v>
      </c>
      <c r="D17" s="10">
        <f>BASE!H15</f>
        <v>4000000</v>
      </c>
      <c r="E17" s="10">
        <f>BASE!K15</f>
        <v>257696.78</v>
      </c>
      <c r="F17" s="10">
        <f ca="1">'BASE SAE'!F20+'BASE SAE'!F21+'BASE SAE'!F22</f>
        <v>0</v>
      </c>
      <c r="G17" s="10">
        <f>BASE!I15</f>
        <v>0</v>
      </c>
      <c r="H17" s="10">
        <f t="shared" ca="1" si="15"/>
        <v>257696.78</v>
      </c>
      <c r="I17" s="10">
        <f>BASE!L15</f>
        <v>117653.94</v>
      </c>
      <c r="J17" s="10">
        <f>BASE!M15</f>
        <v>63989.87</v>
      </c>
      <c r="K17" s="55"/>
      <c r="L17" s="26">
        <f>BASE!J15</f>
        <v>3742303.22</v>
      </c>
      <c r="M17" s="53">
        <f t="shared" ca="1" si="16"/>
        <v>3742303.22</v>
      </c>
      <c r="N17" s="58"/>
      <c r="O17" s="147"/>
      <c r="P17" s="91" t="s">
        <v>73</v>
      </c>
    </row>
    <row r="18" spans="1:16" ht="25" customHeight="1" thickBot="1" x14ac:dyDescent="0.3">
      <c r="A18" s="81" t="s">
        <v>5</v>
      </c>
      <c r="B18" s="99" t="s">
        <v>9</v>
      </c>
      <c r="C18" s="100" t="s">
        <v>3</v>
      </c>
      <c r="D18" s="101">
        <f>SUM(D16:D17)</f>
        <v>4000000</v>
      </c>
      <c r="E18" s="101">
        <f>SUM(E16:E17)</f>
        <v>257696.78</v>
      </c>
      <c r="F18" s="101">
        <f ca="1">SUM(F16:F17)</f>
        <v>0</v>
      </c>
      <c r="G18" s="101">
        <f>SUM(G16:G17)</f>
        <v>0</v>
      </c>
      <c r="H18" s="101">
        <f t="shared" ref="H18:M18" ca="1" si="17">SUM(H16:H17)</f>
        <v>257696.78</v>
      </c>
      <c r="I18" s="101">
        <f>SUM(I16:I17)</f>
        <v>117653.94</v>
      </c>
      <c r="J18" s="101">
        <f>SUM(J16:J17)</f>
        <v>63989.87</v>
      </c>
      <c r="K18" s="102"/>
      <c r="L18" s="120">
        <f>SUM(L16:L17)</f>
        <v>3742303.22</v>
      </c>
      <c r="M18" s="103">
        <f t="shared" ca="1" si="17"/>
        <v>3742303.22</v>
      </c>
      <c r="N18" s="104"/>
      <c r="O18" s="149">
        <f>I18/D18</f>
        <v>2.9413485E-2</v>
      </c>
      <c r="P18" s="105"/>
    </row>
    <row r="19" spans="1:16" ht="25" customHeight="1" x14ac:dyDescent="0.25">
      <c r="A19" s="81" t="s">
        <v>5</v>
      </c>
      <c r="B19" s="77" t="s">
        <v>10</v>
      </c>
      <c r="C19" s="126" t="s">
        <v>66</v>
      </c>
      <c r="D19" s="43">
        <f>BASE!H17</f>
        <v>0</v>
      </c>
      <c r="E19" s="43">
        <f>BASE!K17</f>
        <v>0</v>
      </c>
      <c r="F19" s="43">
        <f ca="1">'BASE SAE'!F23</f>
        <v>0</v>
      </c>
      <c r="G19" s="43">
        <f>BASE!I17</f>
        <v>0</v>
      </c>
      <c r="H19" s="43">
        <f t="shared" ref="H19:H20" ca="1" si="18">E19+F19+G19</f>
        <v>0</v>
      </c>
      <c r="I19" s="43">
        <f>BASE!L17</f>
        <v>0</v>
      </c>
      <c r="J19" s="43">
        <f>BASE!M17</f>
        <v>0</v>
      </c>
      <c r="K19" s="55"/>
      <c r="L19" s="44">
        <f>BASE!J17</f>
        <v>0</v>
      </c>
      <c r="M19" s="54">
        <f t="shared" ref="M19:M20" ca="1" si="19">L19-F19</f>
        <v>0</v>
      </c>
      <c r="N19" s="58"/>
      <c r="O19" s="147"/>
      <c r="P19" s="91"/>
    </row>
    <row r="20" spans="1:16" ht="25" customHeight="1" x14ac:dyDescent="0.25">
      <c r="A20" s="81" t="s">
        <v>5</v>
      </c>
      <c r="B20" s="51" t="s">
        <v>10</v>
      </c>
      <c r="C20" s="137" t="s">
        <v>67</v>
      </c>
      <c r="D20" s="10">
        <f>BASE!H18</f>
        <v>3800000</v>
      </c>
      <c r="E20" s="10">
        <f>BASE!K18</f>
        <v>211975.83</v>
      </c>
      <c r="F20" s="10">
        <f ca="1">'BASE SAE'!F24+'BASE SAE'!F25+'BASE SAE'!F26+'BASE SAE'!F27</f>
        <v>0</v>
      </c>
      <c r="G20" s="10">
        <f>BASE!I18</f>
        <v>0</v>
      </c>
      <c r="H20" s="10">
        <f t="shared" ca="1" si="18"/>
        <v>211975.83</v>
      </c>
      <c r="I20" s="10">
        <f>BASE!L18</f>
        <v>161582.26</v>
      </c>
      <c r="J20" s="10">
        <f>BASE!M18</f>
        <v>116758.11</v>
      </c>
      <c r="K20" s="55"/>
      <c r="L20" s="26">
        <f>BASE!J18</f>
        <v>3588024.17</v>
      </c>
      <c r="M20" s="53">
        <f t="shared" ca="1" si="19"/>
        <v>3588024.17</v>
      </c>
      <c r="N20" s="58"/>
      <c r="O20" s="147"/>
      <c r="P20" s="91" t="s">
        <v>48</v>
      </c>
    </row>
    <row r="21" spans="1:16" ht="25" customHeight="1" thickBot="1" x14ac:dyDescent="0.3">
      <c r="A21" s="81" t="s">
        <v>5</v>
      </c>
      <c r="B21" s="99" t="s">
        <v>10</v>
      </c>
      <c r="C21" s="100" t="s">
        <v>3</v>
      </c>
      <c r="D21" s="101">
        <f>SUM(D19:D20)</f>
        <v>3800000</v>
      </c>
      <c r="E21" s="101">
        <f>SUM(E19:E20)</f>
        <v>211975.83</v>
      </c>
      <c r="F21" s="101">
        <f ca="1">SUM(F19:F20)</f>
        <v>0</v>
      </c>
      <c r="G21" s="101">
        <f>SUM(G19:G20)</f>
        <v>0</v>
      </c>
      <c r="H21" s="101">
        <f t="shared" ref="H21:M21" ca="1" si="20">SUM(H19:H20)</f>
        <v>211975.83</v>
      </c>
      <c r="I21" s="101">
        <f>SUM(I19:I20)</f>
        <v>161582.26</v>
      </c>
      <c r="J21" s="101">
        <f>SUM(J19:J20)</f>
        <v>116758.11</v>
      </c>
      <c r="K21" s="102"/>
      <c r="L21" s="120">
        <f>SUM(L19:L20)</f>
        <v>3588024.17</v>
      </c>
      <c r="M21" s="103">
        <f t="shared" ca="1" si="20"/>
        <v>3588024.17</v>
      </c>
      <c r="N21" s="104"/>
      <c r="O21" s="149">
        <f>I21/D21</f>
        <v>4.2521647368421053E-2</v>
      </c>
      <c r="P21" s="105"/>
    </row>
    <row r="22" spans="1:16" ht="25" customHeight="1" x14ac:dyDescent="0.25">
      <c r="A22" s="81" t="s">
        <v>5</v>
      </c>
      <c r="B22" s="77" t="s">
        <v>11</v>
      </c>
      <c r="C22" s="126" t="s">
        <v>66</v>
      </c>
      <c r="D22" s="43">
        <f>BASE!H20</f>
        <v>0</v>
      </c>
      <c r="E22" s="43">
        <f>BASE!K20</f>
        <v>0</v>
      </c>
      <c r="F22" s="43">
        <f ca="1">'BASE SAE'!F28</f>
        <v>0</v>
      </c>
      <c r="G22" s="43">
        <f>BASE!I20</f>
        <v>0</v>
      </c>
      <c r="H22" s="43">
        <f t="shared" ref="H22:H23" ca="1" si="21">E22+F22+G22</f>
        <v>0</v>
      </c>
      <c r="I22" s="43">
        <f>BASE!L20</f>
        <v>0</v>
      </c>
      <c r="J22" s="43">
        <f>BASE!M20</f>
        <v>0</v>
      </c>
      <c r="K22" s="55"/>
      <c r="L22" s="44">
        <f>BASE!J20</f>
        <v>0</v>
      </c>
      <c r="M22" s="54">
        <f t="shared" ref="M22:M23" ca="1" si="22">L22-F22</f>
        <v>0</v>
      </c>
      <c r="N22" s="58"/>
      <c r="O22" s="147"/>
      <c r="P22" s="91"/>
    </row>
    <row r="23" spans="1:16" ht="25" customHeight="1" x14ac:dyDescent="0.25">
      <c r="A23" s="81" t="s">
        <v>5</v>
      </c>
      <c r="B23" s="51" t="s">
        <v>11</v>
      </c>
      <c r="C23" s="137" t="s">
        <v>67</v>
      </c>
      <c r="D23" s="10">
        <f>BASE!H21</f>
        <v>760000</v>
      </c>
      <c r="E23" s="10">
        <f>BASE!K21</f>
        <v>68046.179999999993</v>
      </c>
      <c r="F23" s="10">
        <f ca="1">'BASE SAE'!F29+'BASE SAE'!F30+'BASE SAE'!F31+'BASE SAE'!F32</f>
        <v>0</v>
      </c>
      <c r="G23" s="10">
        <f>BASE!I21</f>
        <v>0</v>
      </c>
      <c r="H23" s="10">
        <f t="shared" ca="1" si="21"/>
        <v>68046.179999999993</v>
      </c>
      <c r="I23" s="10">
        <f>BASE!L21</f>
        <v>21899.82</v>
      </c>
      <c r="J23" s="10">
        <f>BASE!M21</f>
        <v>21899.82</v>
      </c>
      <c r="K23" s="55"/>
      <c r="L23" s="26">
        <f>BASE!J21</f>
        <v>691953.82</v>
      </c>
      <c r="M23" s="53">
        <f t="shared" ca="1" si="22"/>
        <v>691953.82</v>
      </c>
      <c r="N23" s="58"/>
      <c r="O23" s="147"/>
      <c r="P23" s="91" t="s">
        <v>73</v>
      </c>
    </row>
    <row r="24" spans="1:16" ht="25" customHeight="1" thickBot="1" x14ac:dyDescent="0.3">
      <c r="A24" s="81" t="s">
        <v>5</v>
      </c>
      <c r="B24" s="110" t="s">
        <v>11</v>
      </c>
      <c r="C24" s="100" t="s">
        <v>3</v>
      </c>
      <c r="D24" s="101">
        <f>SUM(D22:D23)</f>
        <v>760000</v>
      </c>
      <c r="E24" s="101">
        <f>SUM(E22:E23)</f>
        <v>68046.179999999993</v>
      </c>
      <c r="F24" s="101">
        <f ca="1">SUM(F22:F23)</f>
        <v>0</v>
      </c>
      <c r="G24" s="101">
        <f>SUM(G22:G23)</f>
        <v>0</v>
      </c>
      <c r="H24" s="101">
        <f t="shared" ref="H24:M24" ca="1" si="23">SUM(H22:H23)</f>
        <v>68046.179999999993</v>
      </c>
      <c r="I24" s="101">
        <f>SUM(I22:I23)</f>
        <v>21899.82</v>
      </c>
      <c r="J24" s="101">
        <f>SUM(J22:J23)</f>
        <v>21899.82</v>
      </c>
      <c r="K24" s="102"/>
      <c r="L24" s="120">
        <f>SUM(L22:L23)</f>
        <v>691953.82</v>
      </c>
      <c r="M24" s="103">
        <f t="shared" ca="1" si="23"/>
        <v>691953.82</v>
      </c>
      <c r="N24" s="104"/>
      <c r="O24" s="149">
        <f>I24/D24</f>
        <v>2.8815552631578947E-2</v>
      </c>
      <c r="P24" s="105"/>
    </row>
    <row r="25" spans="1:16" ht="25" customHeight="1" x14ac:dyDescent="0.25">
      <c r="A25" s="81" t="s">
        <v>5</v>
      </c>
      <c r="B25" s="106" t="s">
        <v>40</v>
      </c>
      <c r="C25" s="107"/>
      <c r="D25" s="108">
        <f t="shared" ref="D25:E27" si="24">D10+D13+D16+D19+D22</f>
        <v>0</v>
      </c>
      <c r="E25" s="108">
        <f t="shared" si="24"/>
        <v>0</v>
      </c>
      <c r="F25" s="108">
        <f t="shared" ref="F25:M25" ca="1" si="25">F10+F13+F16+F19+F22</f>
        <v>0</v>
      </c>
      <c r="G25" s="108">
        <f>G10+G13+G16+G19+G22</f>
        <v>0</v>
      </c>
      <c r="H25" s="108">
        <f t="shared" ca="1" si="25"/>
        <v>0</v>
      </c>
      <c r="I25" s="108">
        <f t="shared" ref="I25:J27" si="26">I10+I13+I16+I19+I22</f>
        <v>0</v>
      </c>
      <c r="J25" s="108">
        <f t="shared" si="26"/>
        <v>0</v>
      </c>
      <c r="K25" s="56"/>
      <c r="L25" s="123">
        <f>L10+L13+L16+L19+L22</f>
        <v>0</v>
      </c>
      <c r="M25" s="109">
        <f t="shared" ca="1" si="25"/>
        <v>0</v>
      </c>
      <c r="N25" s="59"/>
      <c r="O25" s="148"/>
      <c r="P25" s="92"/>
    </row>
    <row r="26" spans="1:16" ht="25" customHeight="1" x14ac:dyDescent="0.25">
      <c r="A26" s="81" t="s">
        <v>5</v>
      </c>
      <c r="B26" s="78" t="s">
        <v>41</v>
      </c>
      <c r="C26" s="60"/>
      <c r="D26" s="61">
        <f t="shared" si="24"/>
        <v>13121000</v>
      </c>
      <c r="E26" s="61">
        <f t="shared" si="24"/>
        <v>775881.32999999984</v>
      </c>
      <c r="F26" s="61">
        <f t="shared" ref="F26:M26" ca="1" si="27">F11+F14+F17+F20+F23</f>
        <v>0</v>
      </c>
      <c r="G26" s="61">
        <f>G11+G14+G17+G20+G23</f>
        <v>0</v>
      </c>
      <c r="H26" s="61">
        <f t="shared" ca="1" si="27"/>
        <v>775881.32999999984</v>
      </c>
      <c r="I26" s="61">
        <f t="shared" si="26"/>
        <v>398724.32</v>
      </c>
      <c r="J26" s="61">
        <f t="shared" si="26"/>
        <v>287632.91000000003</v>
      </c>
      <c r="K26" s="56"/>
      <c r="L26" s="124">
        <f>L11+L14+L17+L20+L23</f>
        <v>12345118.67</v>
      </c>
      <c r="M26" s="62">
        <f t="shared" ca="1" si="27"/>
        <v>12345118.67</v>
      </c>
      <c r="N26" s="59"/>
      <c r="O26" s="148"/>
      <c r="P26" s="91" t="s">
        <v>55</v>
      </c>
    </row>
    <row r="27" spans="1:16" ht="25" customHeight="1" thickBot="1" x14ac:dyDescent="0.3">
      <c r="A27" s="82" t="s">
        <v>5</v>
      </c>
      <c r="B27" s="79" t="s">
        <v>39</v>
      </c>
      <c r="C27" s="63"/>
      <c r="D27" s="64">
        <f t="shared" si="24"/>
        <v>13121000</v>
      </c>
      <c r="E27" s="64">
        <f t="shared" si="24"/>
        <v>775881.32999999984</v>
      </c>
      <c r="F27" s="64">
        <f t="shared" ref="F27:M27" ca="1" si="28">F12+F15+F18+F21+F24</f>
        <v>0</v>
      </c>
      <c r="G27" s="64">
        <f>G12+G15+G18+G21+G24</f>
        <v>0</v>
      </c>
      <c r="H27" s="64">
        <f t="shared" ca="1" si="28"/>
        <v>775881.32999999984</v>
      </c>
      <c r="I27" s="64">
        <f t="shared" si="26"/>
        <v>398724.32</v>
      </c>
      <c r="J27" s="64">
        <f t="shared" si="26"/>
        <v>287632.91000000003</v>
      </c>
      <c r="K27" s="56"/>
      <c r="L27" s="125">
        <f>L12+L15+L18+L21+L24</f>
        <v>12345118.67</v>
      </c>
      <c r="M27" s="65">
        <f t="shared" ca="1" si="28"/>
        <v>12345118.67</v>
      </c>
      <c r="N27" s="59"/>
      <c r="O27" s="149">
        <f>I27/D27</f>
        <v>3.038825699260727E-2</v>
      </c>
      <c r="P27" s="93"/>
    </row>
    <row r="28" spans="1:16" ht="25" customHeight="1" x14ac:dyDescent="0.25">
      <c r="A28" s="80" t="s">
        <v>12</v>
      </c>
      <c r="B28" s="83" t="s">
        <v>14</v>
      </c>
      <c r="C28" s="126" t="s">
        <v>66</v>
      </c>
      <c r="D28" s="11">
        <f>BASE!H23</f>
        <v>0</v>
      </c>
      <c r="E28" s="11">
        <f>BASE!K23</f>
        <v>0</v>
      </c>
      <c r="F28" s="11">
        <f ca="1">'BASE SAE'!F33+'BASE SAE'!F35</f>
        <v>0</v>
      </c>
      <c r="G28" s="11">
        <f>BASE!I23</f>
        <v>0</v>
      </c>
      <c r="H28" s="11">
        <f t="shared" ref="H28:H29" ca="1" si="29">E28+F28+G28</f>
        <v>0</v>
      </c>
      <c r="I28" s="11">
        <f>BASE!L23</f>
        <v>0</v>
      </c>
      <c r="J28" s="11">
        <f>BASE!M23</f>
        <v>0</v>
      </c>
      <c r="K28" s="55"/>
      <c r="L28" s="25">
        <f>BASE!J23</f>
        <v>0</v>
      </c>
      <c r="M28" s="132">
        <f t="shared" ref="M28:M29" ca="1" si="30">L28-F28</f>
        <v>0</v>
      </c>
      <c r="N28" s="58"/>
      <c r="O28" s="147"/>
      <c r="P28" s="91"/>
    </row>
    <row r="29" spans="1:16" ht="25" customHeight="1" x14ac:dyDescent="0.25">
      <c r="A29" s="81" t="s">
        <v>12</v>
      </c>
      <c r="B29" s="51" t="s">
        <v>14</v>
      </c>
      <c r="C29" s="137" t="s">
        <v>67</v>
      </c>
      <c r="D29" s="10">
        <f>BASE!H24</f>
        <v>6000000</v>
      </c>
      <c r="E29" s="10">
        <f>BASE!K24</f>
        <v>788512.03</v>
      </c>
      <c r="F29" s="10">
        <f ca="1">'BASE SAE'!F34+'BASE SAE'!F36+'BASE SAE'!F37+'BASE SAE'!F38</f>
        <v>0</v>
      </c>
      <c r="G29" s="10">
        <f>BASE!I24</f>
        <v>0</v>
      </c>
      <c r="H29" s="10">
        <f t="shared" ca="1" si="29"/>
        <v>788512.03</v>
      </c>
      <c r="I29" s="10">
        <f>BASE!L24</f>
        <v>703581.08</v>
      </c>
      <c r="J29" s="10">
        <f>BASE!M24</f>
        <v>161520.81</v>
      </c>
      <c r="K29" s="55"/>
      <c r="L29" s="26">
        <f>BASE!J24</f>
        <v>5211487.97</v>
      </c>
      <c r="M29" s="53">
        <f t="shared" ca="1" si="30"/>
        <v>5211487.97</v>
      </c>
      <c r="N29" s="58"/>
      <c r="O29" s="147"/>
      <c r="P29" s="91" t="s">
        <v>44</v>
      </c>
    </row>
    <row r="30" spans="1:16" ht="25" customHeight="1" thickBot="1" x14ac:dyDescent="0.3">
      <c r="A30" s="81" t="s">
        <v>12</v>
      </c>
      <c r="B30" s="99" t="s">
        <v>14</v>
      </c>
      <c r="C30" s="100" t="s">
        <v>3</v>
      </c>
      <c r="D30" s="101">
        <f>SUM(D28:D29)</f>
        <v>6000000</v>
      </c>
      <c r="E30" s="101">
        <f>SUM(E28:E29)</f>
        <v>788512.03</v>
      </c>
      <c r="F30" s="101">
        <f ca="1">SUM(F28:F29)</f>
        <v>0</v>
      </c>
      <c r="G30" s="101">
        <f>SUM(G28:G29)</f>
        <v>0</v>
      </c>
      <c r="H30" s="101">
        <f t="shared" ref="H30:M30" ca="1" si="31">SUM(H28:H29)</f>
        <v>788512.03</v>
      </c>
      <c r="I30" s="101">
        <f>SUM(I28:I29)</f>
        <v>703581.08</v>
      </c>
      <c r="J30" s="101">
        <f>SUM(J28:J29)</f>
        <v>161520.81</v>
      </c>
      <c r="K30" s="102"/>
      <c r="L30" s="120">
        <f>SUM(L28:L29)</f>
        <v>5211487.97</v>
      </c>
      <c r="M30" s="103">
        <f t="shared" ca="1" si="31"/>
        <v>5211487.97</v>
      </c>
      <c r="N30" s="104"/>
      <c r="O30" s="149">
        <f>I30/D30</f>
        <v>0.11726351333333333</v>
      </c>
      <c r="P30" s="105"/>
    </row>
    <row r="31" spans="1:16" ht="25" customHeight="1" x14ac:dyDescent="0.25">
      <c r="A31" s="81" t="s">
        <v>12</v>
      </c>
      <c r="B31" s="77" t="s">
        <v>15</v>
      </c>
      <c r="C31" s="126" t="s">
        <v>66</v>
      </c>
      <c r="D31" s="43">
        <f>BASE!H26</f>
        <v>0</v>
      </c>
      <c r="E31" s="43">
        <f>BASE!K26</f>
        <v>0</v>
      </c>
      <c r="F31" s="43">
        <f ca="1">'BASE SAE'!F39+'BASE SAE'!F41</f>
        <v>0</v>
      </c>
      <c r="G31" s="43">
        <f>BASE!I26</f>
        <v>0</v>
      </c>
      <c r="H31" s="43">
        <f t="shared" ref="H31:H32" ca="1" si="32">E31+F31+G31</f>
        <v>0</v>
      </c>
      <c r="I31" s="43">
        <f>BASE!L26</f>
        <v>0</v>
      </c>
      <c r="J31" s="43">
        <f>BASE!M26</f>
        <v>0</v>
      </c>
      <c r="K31" s="55"/>
      <c r="L31" s="44">
        <f>BASE!J26</f>
        <v>0</v>
      </c>
      <c r="M31" s="54">
        <f t="shared" ref="M31:M32" ca="1" si="33">L31-F31</f>
        <v>0</v>
      </c>
      <c r="N31" s="58"/>
      <c r="O31" s="147"/>
      <c r="P31" s="91"/>
    </row>
    <row r="32" spans="1:16" ht="25" customHeight="1" x14ac:dyDescent="0.25">
      <c r="A32" s="81" t="s">
        <v>12</v>
      </c>
      <c r="B32" s="51" t="s">
        <v>15</v>
      </c>
      <c r="C32" s="137" t="s">
        <v>67</v>
      </c>
      <c r="D32" s="10">
        <f>BASE!H27</f>
        <v>6600000</v>
      </c>
      <c r="E32" s="10">
        <f>BASE!K27</f>
        <v>552561.98</v>
      </c>
      <c r="F32" s="10">
        <f ca="1">'BASE SAE'!F40+'BASE SAE'!F42+'BASE SAE'!F43+'BASE SAE'!F44+'BASE SAE'!F45+'BASE SAE'!F46</f>
        <v>0</v>
      </c>
      <c r="G32" s="10">
        <f>BASE!I27</f>
        <v>0</v>
      </c>
      <c r="H32" s="10">
        <f t="shared" ca="1" si="32"/>
        <v>552561.98</v>
      </c>
      <c r="I32" s="10">
        <f>BASE!L27</f>
        <v>142742.81</v>
      </c>
      <c r="J32" s="10">
        <f>BASE!M27</f>
        <v>113862.74</v>
      </c>
      <c r="K32" s="55"/>
      <c r="L32" s="26">
        <f>BASE!J27</f>
        <v>6047438.0199999996</v>
      </c>
      <c r="M32" s="53">
        <f t="shared" ca="1" si="33"/>
        <v>6047438.0199999996</v>
      </c>
      <c r="N32" s="58"/>
      <c r="O32" s="147"/>
      <c r="P32" s="91" t="s">
        <v>45</v>
      </c>
    </row>
    <row r="33" spans="1:16" ht="25" customHeight="1" thickBot="1" x14ac:dyDescent="0.3">
      <c r="A33" s="81" t="s">
        <v>12</v>
      </c>
      <c r="B33" s="99" t="s">
        <v>15</v>
      </c>
      <c r="C33" s="100" t="s">
        <v>3</v>
      </c>
      <c r="D33" s="101">
        <f>SUM(D31:D32)</f>
        <v>6600000</v>
      </c>
      <c r="E33" s="101">
        <f>SUM(E31:E32)</f>
        <v>552561.98</v>
      </c>
      <c r="F33" s="101">
        <f ca="1">SUM(F31:F32)</f>
        <v>0</v>
      </c>
      <c r="G33" s="101">
        <f>SUM(G31:G32)</f>
        <v>0</v>
      </c>
      <c r="H33" s="101">
        <f t="shared" ref="H33:M33" ca="1" si="34">SUM(H31:H32)</f>
        <v>552561.98</v>
      </c>
      <c r="I33" s="101">
        <f>SUM(I31:I32)</f>
        <v>142742.81</v>
      </c>
      <c r="J33" s="101">
        <f>SUM(J31:J32)</f>
        <v>113862.74</v>
      </c>
      <c r="K33" s="102"/>
      <c r="L33" s="120">
        <f>SUM(L31:L32)</f>
        <v>6047438.0199999996</v>
      </c>
      <c r="M33" s="103">
        <f t="shared" ca="1" si="34"/>
        <v>6047438.0199999996</v>
      </c>
      <c r="N33" s="104"/>
      <c r="O33" s="149">
        <f>I33/D33</f>
        <v>2.1627698484848485E-2</v>
      </c>
      <c r="P33" s="105"/>
    </row>
    <row r="34" spans="1:16" ht="25" customHeight="1" x14ac:dyDescent="0.25">
      <c r="A34" s="81" t="s">
        <v>12</v>
      </c>
      <c r="B34" s="77" t="s">
        <v>13</v>
      </c>
      <c r="C34" s="126" t="s">
        <v>66</v>
      </c>
      <c r="D34" s="43">
        <f>BASE!H29</f>
        <v>1870000</v>
      </c>
      <c r="E34" s="43">
        <f>BASE!K29</f>
        <v>0</v>
      </c>
      <c r="F34" s="43">
        <f ca="1">'BASE SAE'!F32+'BASE SAE'!F34</f>
        <v>0</v>
      </c>
      <c r="G34" s="43">
        <f>BASE!I29</f>
        <v>0</v>
      </c>
      <c r="H34" s="43">
        <f ca="1">E34+F34+G34</f>
        <v>0</v>
      </c>
      <c r="I34" s="43">
        <f>BASE!L29</f>
        <v>0</v>
      </c>
      <c r="J34" s="43">
        <f>BASE!M29</f>
        <v>0</v>
      </c>
      <c r="K34" s="55"/>
      <c r="L34" s="44">
        <f>BASE!J29</f>
        <v>1870000</v>
      </c>
      <c r="M34" s="54">
        <f ca="1">L34-F34</f>
        <v>1870000</v>
      </c>
      <c r="N34" s="58"/>
      <c r="O34" s="147"/>
      <c r="P34" s="91"/>
    </row>
    <row r="35" spans="1:16" ht="25" customHeight="1" x14ac:dyDescent="0.25">
      <c r="A35" s="81" t="s">
        <v>12</v>
      </c>
      <c r="B35" s="51" t="s">
        <v>13</v>
      </c>
      <c r="C35" s="137" t="s">
        <v>67</v>
      </c>
      <c r="D35" s="10">
        <f>BASE!H30</f>
        <v>2362532</v>
      </c>
      <c r="E35" s="10">
        <f>BASE!K30</f>
        <v>439702.94</v>
      </c>
      <c r="F35" s="10">
        <f ca="1">'BASE SAE'!F31+'BASE SAE'!F33+'BASE SAE'!F35</f>
        <v>0</v>
      </c>
      <c r="G35" s="10">
        <f>BASE!I30</f>
        <v>0</v>
      </c>
      <c r="H35" s="10">
        <f ca="1">E35+F35+G35</f>
        <v>439702.94</v>
      </c>
      <c r="I35" s="10">
        <f>BASE!L30</f>
        <v>431698.89</v>
      </c>
      <c r="J35" s="10">
        <f>BASE!M30</f>
        <v>422433.97</v>
      </c>
      <c r="K35" s="55"/>
      <c r="L35" s="26">
        <f>BASE!J30</f>
        <v>1922829.06</v>
      </c>
      <c r="M35" s="53">
        <f ca="1">L35-F35</f>
        <v>1922829.06</v>
      </c>
      <c r="N35" s="58"/>
      <c r="O35" s="147"/>
      <c r="P35" s="91" t="s">
        <v>74</v>
      </c>
    </row>
    <row r="36" spans="1:16" ht="25" customHeight="1" thickBot="1" x14ac:dyDescent="0.3">
      <c r="A36" s="81" t="s">
        <v>12</v>
      </c>
      <c r="B36" s="99" t="s">
        <v>13</v>
      </c>
      <c r="C36" s="100" t="s">
        <v>3</v>
      </c>
      <c r="D36" s="101">
        <f>SUM(D34:D35)</f>
        <v>4232532</v>
      </c>
      <c r="E36" s="101">
        <f>SUM(E34:E35)</f>
        <v>439702.94</v>
      </c>
      <c r="F36" s="101">
        <f ca="1">SUM(F34:F35)</f>
        <v>0</v>
      </c>
      <c r="G36" s="101">
        <f>SUM(G34:G35)</f>
        <v>0</v>
      </c>
      <c r="H36" s="101">
        <f t="shared" ref="H36" ca="1" si="35">SUM(H34:H35)</f>
        <v>439702.94</v>
      </c>
      <c r="I36" s="101">
        <f>SUM(I34:I35)</f>
        <v>431698.89</v>
      </c>
      <c r="J36" s="101">
        <f>SUM(J34:J35)</f>
        <v>422433.97</v>
      </c>
      <c r="K36" s="102"/>
      <c r="L36" s="120">
        <f>SUM(L34:L35)</f>
        <v>3792829.06</v>
      </c>
      <c r="M36" s="103">
        <f t="shared" ref="M36" ca="1" si="36">SUM(M34:M35)</f>
        <v>3792829.06</v>
      </c>
      <c r="N36" s="104"/>
      <c r="O36" s="149">
        <f>I36/D36</f>
        <v>0.1019954225981044</v>
      </c>
      <c r="P36" s="105"/>
    </row>
    <row r="37" spans="1:16" ht="25" customHeight="1" x14ac:dyDescent="0.25">
      <c r="A37" s="81" t="s">
        <v>12</v>
      </c>
      <c r="B37" s="106" t="s">
        <v>40</v>
      </c>
      <c r="C37" s="107"/>
      <c r="D37" s="108">
        <f t="shared" ref="D37:E39" si="37">D28+D31+D34</f>
        <v>1870000</v>
      </c>
      <c r="E37" s="108">
        <f t="shared" si="37"/>
        <v>0</v>
      </c>
      <c r="F37" s="108">
        <f t="shared" ref="F37:H37" ca="1" si="38">F28+F31</f>
        <v>0</v>
      </c>
      <c r="G37" s="108">
        <f>G28+G31+G34</f>
        <v>0</v>
      </c>
      <c r="H37" s="108">
        <f t="shared" ca="1" si="38"/>
        <v>0</v>
      </c>
      <c r="I37" s="108">
        <f t="shared" ref="I37:J39" si="39">I28+I31+I34</f>
        <v>0</v>
      </c>
      <c r="J37" s="108">
        <f t="shared" si="39"/>
        <v>0</v>
      </c>
      <c r="K37" s="56"/>
      <c r="L37" s="123">
        <f>L28+L31+L34</f>
        <v>1870000</v>
      </c>
      <c r="M37" s="109">
        <f t="shared" ref="M37" ca="1" si="40">M28+M31</f>
        <v>0</v>
      </c>
      <c r="N37" s="59"/>
      <c r="O37" s="148"/>
      <c r="P37" s="92"/>
    </row>
    <row r="38" spans="1:16" ht="25" customHeight="1" x14ac:dyDescent="0.25">
      <c r="A38" s="81" t="s">
        <v>12</v>
      </c>
      <c r="B38" s="78" t="s">
        <v>41</v>
      </c>
      <c r="C38" s="60"/>
      <c r="D38" s="61">
        <f t="shared" si="37"/>
        <v>14962532</v>
      </c>
      <c r="E38" s="61">
        <f t="shared" si="37"/>
        <v>1780776.95</v>
      </c>
      <c r="F38" s="61">
        <f t="shared" ref="F38:H38" ca="1" si="41">F29+F32</f>
        <v>0</v>
      </c>
      <c r="G38" s="61">
        <f>G29+G32+G35</f>
        <v>0</v>
      </c>
      <c r="H38" s="61">
        <f t="shared" ca="1" si="41"/>
        <v>1341074.01</v>
      </c>
      <c r="I38" s="61">
        <f t="shared" si="39"/>
        <v>1278022.7799999998</v>
      </c>
      <c r="J38" s="61">
        <f t="shared" si="39"/>
        <v>697817.52</v>
      </c>
      <c r="K38" s="56"/>
      <c r="L38" s="124">
        <f>L29+L32+L35</f>
        <v>13181755.049999999</v>
      </c>
      <c r="M38" s="62">
        <f t="shared" ref="M38" ca="1" si="42">M29+M32</f>
        <v>11258925.989999998</v>
      </c>
      <c r="N38" s="59"/>
      <c r="O38" s="148"/>
      <c r="P38" s="91" t="s">
        <v>54</v>
      </c>
    </row>
    <row r="39" spans="1:16" ht="25" customHeight="1" thickBot="1" x14ac:dyDescent="0.3">
      <c r="A39" s="82" t="s">
        <v>12</v>
      </c>
      <c r="B39" s="79" t="s">
        <v>39</v>
      </c>
      <c r="C39" s="63"/>
      <c r="D39" s="64">
        <f t="shared" si="37"/>
        <v>16832532</v>
      </c>
      <c r="E39" s="64">
        <f t="shared" si="37"/>
        <v>1780776.95</v>
      </c>
      <c r="F39" s="64">
        <f t="shared" ref="F39:H39" ca="1" si="43">F30+F33</f>
        <v>0</v>
      </c>
      <c r="G39" s="64">
        <f>G30+G33+G36</f>
        <v>0</v>
      </c>
      <c r="H39" s="64">
        <f t="shared" ca="1" si="43"/>
        <v>1341074.01</v>
      </c>
      <c r="I39" s="64">
        <f t="shared" si="39"/>
        <v>1278022.7799999998</v>
      </c>
      <c r="J39" s="64">
        <f t="shared" si="39"/>
        <v>697817.52</v>
      </c>
      <c r="K39" s="56"/>
      <c r="L39" s="125">
        <f>L30+L33+L36</f>
        <v>15051755.049999999</v>
      </c>
      <c r="M39" s="65">
        <f t="shared" ref="M39" ca="1" si="44">M30+M33</f>
        <v>11258925.989999998</v>
      </c>
      <c r="N39" s="59"/>
      <c r="O39" s="149">
        <f>I39/D39</f>
        <v>7.5925759713393076E-2</v>
      </c>
      <c r="P39" s="93"/>
    </row>
    <row r="40" spans="1:16" ht="25" customHeight="1" x14ac:dyDescent="0.25">
      <c r="A40" s="76" t="s">
        <v>16</v>
      </c>
      <c r="B40" s="47" t="s">
        <v>17</v>
      </c>
      <c r="C40" s="138" t="s">
        <v>67</v>
      </c>
      <c r="D40" s="11">
        <f>BASE!H32</f>
        <v>2327000</v>
      </c>
      <c r="E40" s="11">
        <f>BASE!K32</f>
        <v>0</v>
      </c>
      <c r="F40" s="11">
        <v>0</v>
      </c>
      <c r="G40" s="11">
        <f>BASE!I32</f>
        <v>0</v>
      </c>
      <c r="H40" s="11">
        <f>E40+F40+G40</f>
        <v>0</v>
      </c>
      <c r="I40" s="11">
        <f>BASE!L32</f>
        <v>0</v>
      </c>
      <c r="J40" s="11">
        <f>BASE!M32</f>
        <v>0</v>
      </c>
      <c r="K40" s="55"/>
      <c r="L40" s="25">
        <f>BASE!J32</f>
        <v>2327000</v>
      </c>
      <c r="M40" s="132">
        <f>L40-F40</f>
        <v>2327000</v>
      </c>
      <c r="N40" s="58"/>
      <c r="O40" s="147"/>
      <c r="P40" s="91" t="s">
        <v>46</v>
      </c>
    </row>
    <row r="41" spans="1:16" ht="25" customHeight="1" thickBot="1" x14ac:dyDescent="0.3">
      <c r="A41" s="49" t="s">
        <v>16</v>
      </c>
      <c r="B41" s="99" t="s">
        <v>17</v>
      </c>
      <c r="C41" s="100" t="s">
        <v>3</v>
      </c>
      <c r="D41" s="101">
        <f>D40</f>
        <v>2327000</v>
      </c>
      <c r="E41" s="101">
        <f>E40</f>
        <v>0</v>
      </c>
      <c r="F41" s="101">
        <f>F40</f>
        <v>0</v>
      </c>
      <c r="G41" s="101">
        <f>G40</f>
        <v>0</v>
      </c>
      <c r="H41" s="101">
        <f t="shared" ref="H41:M41" si="45">H40</f>
        <v>0</v>
      </c>
      <c r="I41" s="101">
        <f>I40</f>
        <v>0</v>
      </c>
      <c r="J41" s="101">
        <f>J40</f>
        <v>0</v>
      </c>
      <c r="K41" s="102"/>
      <c r="L41" s="120">
        <f>L40</f>
        <v>2327000</v>
      </c>
      <c r="M41" s="103">
        <f t="shared" si="45"/>
        <v>2327000</v>
      </c>
      <c r="N41" s="104"/>
      <c r="O41" s="149">
        <f>I41/D41</f>
        <v>0</v>
      </c>
      <c r="P41" s="105"/>
    </row>
    <row r="42" spans="1:16" ht="25" customHeight="1" x14ac:dyDescent="0.25">
      <c r="A42" s="49" t="s">
        <v>16</v>
      </c>
      <c r="B42" s="48" t="s">
        <v>18</v>
      </c>
      <c r="C42" s="126" t="s">
        <v>66</v>
      </c>
      <c r="D42" s="43">
        <f>BASE!H34</f>
        <v>2622260</v>
      </c>
      <c r="E42" s="43">
        <f>BASE!K34</f>
        <v>0</v>
      </c>
      <c r="F42" s="43">
        <f ca="1">'BASE SAE'!F54+'BASE SAE'!F58</f>
        <v>0</v>
      </c>
      <c r="G42" s="43">
        <f>BASE!I34</f>
        <v>0</v>
      </c>
      <c r="H42" s="43">
        <f t="shared" ref="H42:H43" ca="1" si="46">E42+F42+G42</f>
        <v>0</v>
      </c>
      <c r="I42" s="43">
        <f>BASE!L34</f>
        <v>0</v>
      </c>
      <c r="J42" s="43">
        <f>BASE!M34</f>
        <v>0</v>
      </c>
      <c r="K42" s="55"/>
      <c r="L42" s="44">
        <f>BASE!J34</f>
        <v>2622260</v>
      </c>
      <c r="M42" s="54">
        <f t="shared" ref="M42:M43" ca="1" si="47">L42-F42</f>
        <v>2622260</v>
      </c>
      <c r="N42" s="58"/>
      <c r="O42" s="147"/>
      <c r="P42" s="91"/>
    </row>
    <row r="43" spans="1:16" ht="25" customHeight="1" x14ac:dyDescent="0.25">
      <c r="A43" s="49" t="s">
        <v>16</v>
      </c>
      <c r="B43" s="42" t="s">
        <v>18</v>
      </c>
      <c r="C43" s="137" t="s">
        <v>67</v>
      </c>
      <c r="D43" s="10">
        <f>BASE!H35</f>
        <v>6296740</v>
      </c>
      <c r="E43" s="10">
        <f>BASE!K35</f>
        <v>1505238.04</v>
      </c>
      <c r="F43" s="10">
        <f ca="1">'BASE SAE'!F53+'BASE SAE'!F55+'BASE SAE'!F56+'BASE SAE'!F57+'BASE SAE'!F59</f>
        <v>0</v>
      </c>
      <c r="G43" s="10">
        <f>BASE!I35</f>
        <v>0</v>
      </c>
      <c r="H43" s="10">
        <f t="shared" ca="1" si="46"/>
        <v>1505238.04</v>
      </c>
      <c r="I43" s="10">
        <f>BASE!L35</f>
        <v>625029.28</v>
      </c>
      <c r="J43" s="10">
        <f>BASE!M35</f>
        <v>585138.1</v>
      </c>
      <c r="K43" s="55"/>
      <c r="L43" s="26">
        <f>BASE!J35</f>
        <v>4791501.96</v>
      </c>
      <c r="M43" s="53">
        <f t="shared" ca="1" si="47"/>
        <v>4791501.96</v>
      </c>
      <c r="N43" s="58"/>
      <c r="O43" s="147"/>
      <c r="P43" s="91" t="s">
        <v>46</v>
      </c>
    </row>
    <row r="44" spans="1:16" ht="25" customHeight="1" thickBot="1" x14ac:dyDescent="0.3">
      <c r="A44" s="49" t="s">
        <v>16</v>
      </c>
      <c r="B44" s="99" t="s">
        <v>18</v>
      </c>
      <c r="C44" s="100" t="s">
        <v>3</v>
      </c>
      <c r="D44" s="101">
        <f>SUM(D42:D43)</f>
        <v>8919000</v>
      </c>
      <c r="E44" s="101">
        <f>SUM(E42:E43)</f>
        <v>1505238.04</v>
      </c>
      <c r="F44" s="101">
        <f ca="1">SUM(F42:F43)</f>
        <v>0</v>
      </c>
      <c r="G44" s="101">
        <f>SUM(G42:G43)</f>
        <v>0</v>
      </c>
      <c r="H44" s="101">
        <f t="shared" ref="H44:M44" ca="1" si="48">SUM(H42:H43)</f>
        <v>1505238.04</v>
      </c>
      <c r="I44" s="101">
        <f>SUM(I42:I43)</f>
        <v>625029.28</v>
      </c>
      <c r="J44" s="101">
        <f>SUM(J42:J43)</f>
        <v>585138.1</v>
      </c>
      <c r="K44" s="102"/>
      <c r="L44" s="120">
        <f>SUM(L42:L43)</f>
        <v>7413761.96</v>
      </c>
      <c r="M44" s="103">
        <f t="shared" ca="1" si="48"/>
        <v>7413761.96</v>
      </c>
      <c r="N44" s="104"/>
      <c r="O44" s="149">
        <f>I44/D44</f>
        <v>7.0078403408453865E-2</v>
      </c>
      <c r="P44" s="105"/>
    </row>
    <row r="45" spans="1:16" ht="25" customHeight="1" x14ac:dyDescent="0.25">
      <c r="A45" s="49" t="s">
        <v>16</v>
      </c>
      <c r="B45" s="48" t="s">
        <v>19</v>
      </c>
      <c r="C45" s="126" t="s">
        <v>66</v>
      </c>
      <c r="D45" s="43">
        <f>BASE!H37</f>
        <v>0</v>
      </c>
      <c r="E45" s="43">
        <f>BASE!K37</f>
        <v>0</v>
      </c>
      <c r="F45" s="43">
        <f ca="1">'BASE SAE'!F60</f>
        <v>0</v>
      </c>
      <c r="G45" s="43">
        <f>BASE!I37</f>
        <v>0</v>
      </c>
      <c r="H45" s="43">
        <f t="shared" ref="H45:H46" ca="1" si="49">E45+F45+G45</f>
        <v>0</v>
      </c>
      <c r="I45" s="43">
        <f>BASE!L37</f>
        <v>0</v>
      </c>
      <c r="J45" s="43">
        <f>BASE!M37</f>
        <v>0</v>
      </c>
      <c r="K45" s="55"/>
      <c r="L45" s="44">
        <f>BASE!J37</f>
        <v>0</v>
      </c>
      <c r="M45" s="54">
        <f t="shared" ref="M45:M46" ca="1" si="50">L45-F45</f>
        <v>0</v>
      </c>
      <c r="N45" s="58"/>
      <c r="O45" s="147"/>
      <c r="P45" s="91"/>
    </row>
    <row r="46" spans="1:16" ht="25" customHeight="1" x14ac:dyDescent="0.25">
      <c r="A46" s="49" t="s">
        <v>16</v>
      </c>
      <c r="B46" s="42" t="s">
        <v>19</v>
      </c>
      <c r="C46" s="137" t="s">
        <v>67</v>
      </c>
      <c r="D46" s="10">
        <f>BASE!H38</f>
        <v>6650000</v>
      </c>
      <c r="E46" s="10">
        <f>BASE!K38</f>
        <v>997640.96</v>
      </c>
      <c r="F46" s="10">
        <f ca="1">'BASE SAE'!F61</f>
        <v>0</v>
      </c>
      <c r="G46" s="10">
        <f>BASE!I38</f>
        <v>0</v>
      </c>
      <c r="H46" s="10">
        <f t="shared" ca="1" si="49"/>
        <v>997640.96</v>
      </c>
      <c r="I46" s="10">
        <f>BASE!L38</f>
        <v>742284.99</v>
      </c>
      <c r="J46" s="10">
        <f>BASE!M38</f>
        <v>647391.51</v>
      </c>
      <c r="K46" s="55"/>
      <c r="L46" s="26">
        <f>BASE!J38</f>
        <v>5652359.04</v>
      </c>
      <c r="M46" s="53">
        <f t="shared" ca="1" si="50"/>
        <v>5652359.04</v>
      </c>
      <c r="N46" s="58"/>
      <c r="O46" s="147"/>
      <c r="P46" s="91" t="s">
        <v>47</v>
      </c>
    </row>
    <row r="47" spans="1:16" ht="25" customHeight="1" thickBot="1" x14ac:dyDescent="0.3">
      <c r="A47" s="49" t="s">
        <v>16</v>
      </c>
      <c r="B47" s="99" t="s">
        <v>19</v>
      </c>
      <c r="C47" s="100" t="s">
        <v>3</v>
      </c>
      <c r="D47" s="101">
        <f>SUM(D45:D46)</f>
        <v>6650000</v>
      </c>
      <c r="E47" s="101">
        <f>SUM(E45:E46)</f>
        <v>997640.96</v>
      </c>
      <c r="F47" s="101">
        <f ca="1">SUM(F45:F46)</f>
        <v>0</v>
      </c>
      <c r="G47" s="101">
        <f>SUM(G45:G46)</f>
        <v>0</v>
      </c>
      <c r="H47" s="101">
        <f t="shared" ref="H47:M47" ca="1" si="51">SUM(H45:H46)</f>
        <v>997640.96</v>
      </c>
      <c r="I47" s="101">
        <f>SUM(I45:I46)</f>
        <v>742284.99</v>
      </c>
      <c r="J47" s="101">
        <f>SUM(J45:J46)</f>
        <v>647391.51</v>
      </c>
      <c r="K47" s="102"/>
      <c r="L47" s="120">
        <f>SUM(L45:L46)</f>
        <v>5652359.04</v>
      </c>
      <c r="M47" s="103">
        <f t="shared" ca="1" si="51"/>
        <v>5652359.04</v>
      </c>
      <c r="N47" s="104"/>
      <c r="O47" s="149">
        <f>I47/D47</f>
        <v>0.1116218030075188</v>
      </c>
      <c r="P47" s="105"/>
    </row>
    <row r="48" spans="1:16" ht="25" customHeight="1" x14ac:dyDescent="0.25">
      <c r="A48" s="81" t="s">
        <v>16</v>
      </c>
      <c r="B48" s="106" t="s">
        <v>40</v>
      </c>
      <c r="C48" s="107"/>
      <c r="D48" s="108">
        <f>D42+D45</f>
        <v>2622260</v>
      </c>
      <c r="E48" s="108">
        <f>E42+E45</f>
        <v>0</v>
      </c>
      <c r="F48" s="108">
        <f t="shared" ref="F48:H48" ca="1" si="52">F42+F45</f>
        <v>0</v>
      </c>
      <c r="G48" s="108">
        <f>G42+G45</f>
        <v>0</v>
      </c>
      <c r="H48" s="108">
        <f t="shared" ca="1" si="52"/>
        <v>0</v>
      </c>
      <c r="I48" s="108">
        <f>I42+I45</f>
        <v>0</v>
      </c>
      <c r="J48" s="108">
        <f>J42+J45</f>
        <v>0</v>
      </c>
      <c r="K48" s="56"/>
      <c r="L48" s="123">
        <f>L42+L45</f>
        <v>2622260</v>
      </c>
      <c r="M48" s="109">
        <f t="shared" ref="M48" ca="1" si="53">M42+M45</f>
        <v>2622260</v>
      </c>
      <c r="N48" s="59"/>
      <c r="O48" s="148"/>
      <c r="P48" s="92"/>
    </row>
    <row r="49" spans="1:16" ht="25" customHeight="1" x14ac:dyDescent="0.25">
      <c r="A49" s="81" t="s">
        <v>16</v>
      </c>
      <c r="B49" s="78" t="s">
        <v>41</v>
      </c>
      <c r="C49" s="60"/>
      <c r="D49" s="61">
        <f>D40+D43+D46</f>
        <v>15273740</v>
      </c>
      <c r="E49" s="61">
        <f>E40+E43+E46</f>
        <v>2502879</v>
      </c>
      <c r="F49" s="61">
        <f t="shared" ref="F49:H49" ca="1" si="54">F40+F43+F46</f>
        <v>0</v>
      </c>
      <c r="G49" s="61">
        <f>G40+G43+G46</f>
        <v>0</v>
      </c>
      <c r="H49" s="61">
        <f t="shared" ca="1" si="54"/>
        <v>2502879</v>
      </c>
      <c r="I49" s="61">
        <f>I40+I43+I46</f>
        <v>1367314.27</v>
      </c>
      <c r="J49" s="61">
        <f>J40+J43+J46</f>
        <v>1232529.6099999999</v>
      </c>
      <c r="K49" s="56"/>
      <c r="L49" s="124">
        <f>L40+L43+L46</f>
        <v>12770861</v>
      </c>
      <c r="M49" s="62">
        <f t="shared" ref="M49" ca="1" si="55">M40+M43+M46</f>
        <v>12770861</v>
      </c>
      <c r="N49" s="59"/>
      <c r="O49" s="148"/>
      <c r="P49" s="91" t="s">
        <v>53</v>
      </c>
    </row>
    <row r="50" spans="1:16" ht="25" customHeight="1" thickBot="1" x14ac:dyDescent="0.3">
      <c r="A50" s="82" t="s">
        <v>16</v>
      </c>
      <c r="B50" s="79" t="s">
        <v>39</v>
      </c>
      <c r="C50" s="63"/>
      <c r="D50" s="64">
        <f>D41+D44+D47</f>
        <v>17896000</v>
      </c>
      <c r="E50" s="64">
        <f>E41+E44+E47</f>
        <v>2502879</v>
      </c>
      <c r="F50" s="64">
        <f t="shared" ref="F50:H50" ca="1" si="56">F41+F44+F47</f>
        <v>0</v>
      </c>
      <c r="G50" s="64">
        <f>G41+G44+G47</f>
        <v>0</v>
      </c>
      <c r="H50" s="64">
        <f t="shared" ca="1" si="56"/>
        <v>2502879</v>
      </c>
      <c r="I50" s="64">
        <f>I41+I44+I47</f>
        <v>1367314.27</v>
      </c>
      <c r="J50" s="64">
        <f>J41+J44+J47</f>
        <v>1232529.6099999999</v>
      </c>
      <c r="K50" s="56"/>
      <c r="L50" s="125">
        <f>L41+L44+L47</f>
        <v>15393121</v>
      </c>
      <c r="M50" s="65">
        <f t="shared" ref="M50" ca="1" si="57">M41+M44+M47</f>
        <v>15393121</v>
      </c>
      <c r="N50" s="59"/>
      <c r="O50" s="149">
        <f>I50/D50</f>
        <v>7.640334544032186E-2</v>
      </c>
      <c r="P50" s="93"/>
    </row>
    <row r="51" spans="1:16" ht="25" customHeight="1" x14ac:dyDescent="0.25">
      <c r="A51" s="46" t="s">
        <v>20</v>
      </c>
      <c r="B51" s="84" t="s">
        <v>21</v>
      </c>
      <c r="C51" s="126" t="s">
        <v>66</v>
      </c>
      <c r="D51" s="15">
        <f>BASE!H40</f>
        <v>1500000</v>
      </c>
      <c r="E51" s="15">
        <f>BASE!K40</f>
        <v>0</v>
      </c>
      <c r="F51" s="15">
        <f ca="1">'BASE SAE'!F62</f>
        <v>0</v>
      </c>
      <c r="G51" s="15">
        <f>BASE!I40</f>
        <v>0</v>
      </c>
      <c r="H51" s="67">
        <f t="shared" ref="H51:H52" ca="1" si="58">E51+F51+G51</f>
        <v>0</v>
      </c>
      <c r="I51" s="15">
        <f>BASE!L40</f>
        <v>0</v>
      </c>
      <c r="J51" s="15">
        <f>BASE!M40</f>
        <v>0</v>
      </c>
      <c r="K51" s="55"/>
      <c r="L51" s="27">
        <f>BASE!J40</f>
        <v>1500000</v>
      </c>
      <c r="M51" s="133">
        <f t="shared" ref="M51:M52" ca="1" si="59">L51-F51</f>
        <v>1500000</v>
      </c>
      <c r="N51" s="58"/>
      <c r="O51" s="147"/>
      <c r="P51" s="91"/>
    </row>
    <row r="52" spans="1:16" ht="25" customHeight="1" x14ac:dyDescent="0.25">
      <c r="A52" s="45" t="s">
        <v>20</v>
      </c>
      <c r="B52" s="85" t="s">
        <v>21</v>
      </c>
      <c r="C52" s="137" t="s">
        <v>67</v>
      </c>
      <c r="D52" s="16">
        <f>BASE!H41</f>
        <v>29165018</v>
      </c>
      <c r="E52" s="16">
        <f>BASE!K41</f>
        <v>7259861.8200000003</v>
      </c>
      <c r="F52" s="16">
        <f ca="1">'BASE SAE'!F63+'BASE SAE'!F64</f>
        <v>0</v>
      </c>
      <c r="G52" s="16">
        <f>BASE!I41</f>
        <v>316110.43</v>
      </c>
      <c r="H52" s="68">
        <f t="shared" ca="1" si="58"/>
        <v>7575972.25</v>
      </c>
      <c r="I52" s="16">
        <f>BASE!L41</f>
        <v>5750694.8600000003</v>
      </c>
      <c r="J52" s="16">
        <f>BASE!M41</f>
        <v>4411213.4800000004</v>
      </c>
      <c r="K52" s="55"/>
      <c r="L52" s="28">
        <f>BASE!J41</f>
        <v>21905156.18</v>
      </c>
      <c r="M52" s="134">
        <f t="shared" ca="1" si="59"/>
        <v>21905156.18</v>
      </c>
      <c r="N52" s="58"/>
      <c r="O52" s="147"/>
      <c r="P52" s="91" t="s">
        <v>70</v>
      </c>
    </row>
    <row r="53" spans="1:16" ht="25" customHeight="1" thickBot="1" x14ac:dyDescent="0.3">
      <c r="A53" s="49" t="s">
        <v>20</v>
      </c>
      <c r="B53" s="99" t="s">
        <v>21</v>
      </c>
      <c r="C53" s="100" t="s">
        <v>3</v>
      </c>
      <c r="D53" s="101">
        <f t="shared" ref="D53:J53" si="60">SUM(D51:D52)</f>
        <v>30665018</v>
      </c>
      <c r="E53" s="101">
        <f t="shared" si="60"/>
        <v>7259861.8200000003</v>
      </c>
      <c r="F53" s="101">
        <f t="shared" ca="1" si="60"/>
        <v>0</v>
      </c>
      <c r="G53" s="101">
        <f t="shared" si="60"/>
        <v>316110.43</v>
      </c>
      <c r="H53" s="101">
        <f t="shared" ca="1" si="60"/>
        <v>7575972.25</v>
      </c>
      <c r="I53" s="101">
        <f t="shared" si="60"/>
        <v>5750694.8600000003</v>
      </c>
      <c r="J53" s="101">
        <f t="shared" si="60"/>
        <v>4411213.4800000004</v>
      </c>
      <c r="K53" s="102"/>
      <c r="L53" s="120">
        <f>SUM(L51:L52)</f>
        <v>23405156.18</v>
      </c>
      <c r="M53" s="103">
        <f ca="1">SUM(M51:M52)</f>
        <v>23405156.18</v>
      </c>
      <c r="N53" s="104"/>
      <c r="O53" s="149">
        <f>I53/D53</f>
        <v>0.18753274040145682</v>
      </c>
      <c r="P53" s="105"/>
    </row>
    <row r="54" spans="1:16" ht="25" customHeight="1" x14ac:dyDescent="0.25">
      <c r="A54" s="45" t="s">
        <v>20</v>
      </c>
      <c r="B54" s="86" t="s">
        <v>22</v>
      </c>
      <c r="C54" s="126" t="s">
        <v>66</v>
      </c>
      <c r="D54" s="43">
        <f>BASE!H43</f>
        <v>0</v>
      </c>
      <c r="E54" s="43">
        <f>BASE!K43</f>
        <v>0</v>
      </c>
      <c r="F54" s="43"/>
      <c r="G54" s="43">
        <f>BASE!I43</f>
        <v>0</v>
      </c>
      <c r="H54" s="43"/>
      <c r="I54" s="43">
        <f>BASE!L43</f>
        <v>0</v>
      </c>
      <c r="J54" s="43">
        <f>BASE!M43</f>
        <v>0</v>
      </c>
      <c r="K54" s="55"/>
      <c r="L54" s="44">
        <f>BASE!J43</f>
        <v>0</v>
      </c>
      <c r="M54" s="54"/>
      <c r="N54" s="58"/>
      <c r="O54" s="147"/>
      <c r="P54" s="91"/>
    </row>
    <row r="55" spans="1:16" ht="25" customHeight="1" x14ac:dyDescent="0.25">
      <c r="A55" s="45" t="s">
        <v>20</v>
      </c>
      <c r="B55" s="86" t="s">
        <v>22</v>
      </c>
      <c r="C55" s="137" t="s">
        <v>67</v>
      </c>
      <c r="D55" s="87">
        <f>BASE!H44</f>
        <v>720000</v>
      </c>
      <c r="E55" s="87">
        <f>BASE!K44</f>
        <v>64686.400000000001</v>
      </c>
      <c r="F55" s="87">
        <f ca="1">'BASE SAE'!F65</f>
        <v>0</v>
      </c>
      <c r="G55" s="87">
        <f>BASE!I44</f>
        <v>0</v>
      </c>
      <c r="H55" s="88">
        <f ca="1">E55+F55+G55</f>
        <v>64686.400000000001</v>
      </c>
      <c r="I55" s="87">
        <f>BASE!L44</f>
        <v>52905.4</v>
      </c>
      <c r="J55" s="87">
        <f>BASE!M44</f>
        <v>14405.4</v>
      </c>
      <c r="K55" s="55"/>
      <c r="L55" s="89">
        <f>BASE!J44</f>
        <v>655313.6</v>
      </c>
      <c r="M55" s="135">
        <f ca="1">L55-F55</f>
        <v>655313.6</v>
      </c>
      <c r="N55" s="58"/>
      <c r="O55" s="147"/>
      <c r="P55" s="91" t="s">
        <v>49</v>
      </c>
    </row>
    <row r="56" spans="1:16" ht="25" customHeight="1" thickBot="1" x14ac:dyDescent="0.3">
      <c r="A56" s="49" t="s">
        <v>20</v>
      </c>
      <c r="B56" s="121" t="s">
        <v>22</v>
      </c>
      <c r="C56" s="122" t="s">
        <v>3</v>
      </c>
      <c r="D56" s="101">
        <f>SUM(D54:D55)</f>
        <v>720000</v>
      </c>
      <c r="E56" s="101">
        <f>SUM(E54:E55)</f>
        <v>64686.400000000001</v>
      </c>
      <c r="F56" s="101">
        <f t="shared" ref="F56:H56" ca="1" si="61">SUM(F54:F55)</f>
        <v>0</v>
      </c>
      <c r="G56" s="101">
        <f>SUM(G54:G55)</f>
        <v>0</v>
      </c>
      <c r="H56" s="101">
        <f t="shared" ca="1" si="61"/>
        <v>64686.400000000001</v>
      </c>
      <c r="I56" s="101">
        <f>SUM(I54:I55)</f>
        <v>52905.4</v>
      </c>
      <c r="J56" s="101">
        <f>SUM(J54:J55)</f>
        <v>14405.4</v>
      </c>
      <c r="K56" s="102"/>
      <c r="L56" s="120">
        <f>SUM(L54:L55)</f>
        <v>655313.6</v>
      </c>
      <c r="M56" s="136">
        <f t="shared" ref="M56" ca="1" si="62">M55</f>
        <v>655313.6</v>
      </c>
      <c r="N56" s="104"/>
      <c r="O56" s="149">
        <f>I56/D56</f>
        <v>7.3479722222222224E-2</v>
      </c>
      <c r="P56" s="105"/>
    </row>
    <row r="57" spans="1:16" ht="25" customHeight="1" x14ac:dyDescent="0.25">
      <c r="A57" s="81" t="s">
        <v>20</v>
      </c>
      <c r="B57" s="106" t="s">
        <v>40</v>
      </c>
      <c r="C57" s="107"/>
      <c r="D57" s="108">
        <f>D51</f>
        <v>1500000</v>
      </c>
      <c r="E57" s="108">
        <f>E51</f>
        <v>0</v>
      </c>
      <c r="F57" s="108">
        <f t="shared" ref="F57:H57" ca="1" si="63">F51</f>
        <v>0</v>
      </c>
      <c r="G57" s="108">
        <f>G51</f>
        <v>0</v>
      </c>
      <c r="H57" s="108">
        <f t="shared" ca="1" si="63"/>
        <v>0</v>
      </c>
      <c r="I57" s="108">
        <f>I51</f>
        <v>0</v>
      </c>
      <c r="J57" s="108">
        <f>J51</f>
        <v>0</v>
      </c>
      <c r="K57" s="56"/>
      <c r="L57" s="123">
        <f>L51</f>
        <v>1500000</v>
      </c>
      <c r="M57" s="109">
        <f t="shared" ref="M57" ca="1" si="64">M51</f>
        <v>1500000</v>
      </c>
      <c r="N57" s="59"/>
      <c r="O57" s="148"/>
      <c r="P57" s="92"/>
    </row>
    <row r="58" spans="1:16" ht="25" customHeight="1" x14ac:dyDescent="0.25">
      <c r="A58" s="81" t="s">
        <v>20</v>
      </c>
      <c r="B58" s="78" t="s">
        <v>41</v>
      </c>
      <c r="C58" s="60"/>
      <c r="D58" s="61">
        <f t="shared" ref="D58:J58" si="65">D52+D55</f>
        <v>29885018</v>
      </c>
      <c r="E58" s="61">
        <f t="shared" si="65"/>
        <v>7324548.2200000007</v>
      </c>
      <c r="F58" s="61">
        <f t="shared" ca="1" si="65"/>
        <v>0</v>
      </c>
      <c r="G58" s="61">
        <f t="shared" si="65"/>
        <v>316110.43</v>
      </c>
      <c r="H58" s="61">
        <f t="shared" ca="1" si="65"/>
        <v>7640658.6500000004</v>
      </c>
      <c r="I58" s="61">
        <f t="shared" si="65"/>
        <v>5803600.2600000007</v>
      </c>
      <c r="J58" s="61">
        <f t="shared" si="65"/>
        <v>4425618.8800000008</v>
      </c>
      <c r="K58" s="56"/>
      <c r="L58" s="124">
        <f>L52+L55</f>
        <v>22560469.780000001</v>
      </c>
      <c r="M58" s="62">
        <f ca="1">M52+M55</f>
        <v>22560469.780000001</v>
      </c>
      <c r="N58" s="59"/>
      <c r="O58" s="148"/>
      <c r="P58" s="91" t="s">
        <v>52</v>
      </c>
    </row>
    <row r="59" spans="1:16" ht="25" customHeight="1" thickBot="1" x14ac:dyDescent="0.3">
      <c r="A59" s="82" t="s">
        <v>20</v>
      </c>
      <c r="B59" s="79" t="s">
        <v>39</v>
      </c>
      <c r="C59" s="63"/>
      <c r="D59" s="64">
        <f>D53+D56</f>
        <v>31385018</v>
      </c>
      <c r="E59" s="64">
        <f>E53+E56</f>
        <v>7324548.2200000007</v>
      </c>
      <c r="F59" s="64">
        <f t="shared" ref="F59:H59" ca="1" si="66">F53+F56</f>
        <v>0</v>
      </c>
      <c r="G59" s="64">
        <f>G53+G56</f>
        <v>316110.43</v>
      </c>
      <c r="H59" s="64">
        <f t="shared" ca="1" si="66"/>
        <v>7640658.6500000004</v>
      </c>
      <c r="I59" s="64">
        <f>I53+I56</f>
        <v>5803600.2600000007</v>
      </c>
      <c r="J59" s="64">
        <f>J53+J56</f>
        <v>4425618.8800000008</v>
      </c>
      <c r="K59" s="56"/>
      <c r="L59" s="125">
        <f>L53+L56</f>
        <v>24060469.780000001</v>
      </c>
      <c r="M59" s="65">
        <f t="shared" ref="M59" ca="1" si="67">M53+M56</f>
        <v>24060469.780000001</v>
      </c>
      <c r="N59" s="59"/>
      <c r="O59" s="149">
        <f>I59/D59</f>
        <v>0.18491626354969753</v>
      </c>
      <c r="P59" s="93"/>
    </row>
    <row r="60" spans="1:16" ht="25" customHeight="1" thickBot="1" x14ac:dyDescent="0.3">
      <c r="A60" s="34" t="s">
        <v>33</v>
      </c>
      <c r="B60" s="12" t="s">
        <v>23</v>
      </c>
      <c r="C60" s="12" t="s">
        <v>23</v>
      </c>
      <c r="D60" s="13">
        <f>D59+D50+D39+D27+D9</f>
        <v>80234550</v>
      </c>
      <c r="E60" s="13">
        <f>E59+E50+E39+E27+E9</f>
        <v>12386385.43</v>
      </c>
      <c r="F60" s="13">
        <f t="shared" ref="F60:M60" ca="1" si="68">F59+F50+F39+F27+F9</f>
        <v>0</v>
      </c>
      <c r="G60" s="13">
        <f>G59+G50+G39+G27+G9</f>
        <v>316110.43</v>
      </c>
      <c r="H60" s="13">
        <f t="shared" ca="1" si="68"/>
        <v>12262792.92</v>
      </c>
      <c r="I60" s="13">
        <f>I59+I50+I39+I27+I9</f>
        <v>8849961.5</v>
      </c>
      <c r="J60" s="13">
        <f>J59+J50+J39+J27+J9</f>
        <v>6645416.04</v>
      </c>
      <c r="K60" s="70"/>
      <c r="L60" s="29">
        <f>L59+L50+L39+L27+L9</f>
        <v>67848164.569999993</v>
      </c>
      <c r="M60" s="69">
        <f t="shared" ca="1" si="68"/>
        <v>64055335.509999998</v>
      </c>
      <c r="N60" s="90"/>
      <c r="O60" s="149">
        <f>I60/D60</f>
        <v>0.110301129625579</v>
      </c>
      <c r="P60" s="69"/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SAE Custeio</vt:lpstr>
      <vt:lpstr>SAE Investimento</vt:lpstr>
      <vt:lpstr>BASE SAE</vt:lpstr>
      <vt:lpstr>BASE</vt:lpstr>
      <vt:lpstr>Painel Orçamentário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2021-05-11T17:50:53Z</dcterms:modified>
</cp:coreProperties>
</file>