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Custeio'!$K$1:$K$305</definedName>
    <definedName name="_xlnm._FilterDatabase" localSheetId="1" hidden="1">'SAE Investimento'!$K$1:$K$598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<sst xmlns="http://schemas.openxmlformats.org/spreadsheetml/2006/main" count="1588" uniqueCount="287">
  <si>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</si>
  <si>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</si>
  <si>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</si>
  <si>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</si>
  <si>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</si>
  <si>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</si>
  <si>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</si>
  <si>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</si>
  <si>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</si>
  <si>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</si>
  <si>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</si>
  <si>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</si>
  <si>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</si>
  <si>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</si>
  <si>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</si>
  <si>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</si>
  <si>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</si>
  <si>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</si>
  <si>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</si>
  <si>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</si>
  <si>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</si>
  <si>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</si>
  <si>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</si>
  <si>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</si>
  <si>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</si>
  <si>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</si>
  <si>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</si>
  <si>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</si>
  <si>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</si>
  <si>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</si>
  <si>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</si>
  <si>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</si>
  <si>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</si>
  <si>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</si>
  <si>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</si>
  <si>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</si>
  <si>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</si>
  <si>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</si>
  <si>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</si>
  <si>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</si>
  <si>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</si>
  <si>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</si>
  <si>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</si>
  <si>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</si>
  <si>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</si>
  <si>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</si>
  <si>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</si>
  <si>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</si>
  <si>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</si>
  <si>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</si>
  <si>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</si>
  <si>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</si>
  <si>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</si>
  <si>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</si>
  <si>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</si>
  <si>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</si>
  <si>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</si>
  <si>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</si>
  <si>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</si>
  <si>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</si>
  <si>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</si>
  <si>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</si>
  <si>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</si>
  <si>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</si>
  <si>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</si>
  <si>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</si>
  <si>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</si>
  <si>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</si>
  <si>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</si>
  <si>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</si>
  <si>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</si>
  <si>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</si>
  <si>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</si>
  <si>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</si>
  <si>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</si>
  <si>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</si>
  <si>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</si>
  <si>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</si>
  <si>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</si>
  <si>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</si>
  <si>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</si>
  <si>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</si>
  <si>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</si>
  <si>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</si>
  <si>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</si>
  <si>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</si>
  <si>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</si>
  <si>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</si>
  <si>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</si>
  <si>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</si>
  <si>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</si>
  <si>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</si>
  <si>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</si>
  <si>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</si>
  <si>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</si>
  <si>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</si>
  <si>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</si>
  <si>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</si>
  <si>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</si>
  <si>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</si>
  <si>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</si>
  <si>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</si>
  <si>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</si>
  <si>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</si>
  <si>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</si>
  <si>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</si>
  <si>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</si>
  <si>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</si>
  <si>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</si>
  <si>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</si>
  <si>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</si>
  <si>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</si>
  <si>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</si>
  <si>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</si>
  <si>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</si>
  <si>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</si>
  <si>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</si>
  <si>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</si>
  <si>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</si>
  <si>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</si>
  <si>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</si>
  <si>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</si>
  <si>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</si>
  <si>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</si>
  <si>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</si>
  <si>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</si>
  <si>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</si>
  <si>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</si>
  <si>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</si>
  <si>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</si>
  <si>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</si>
  <si>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</si>
  <si>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</si>
  <si>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</si>
  <si>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</si>
  <si>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</si>
  <si>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</si>
  <si>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</si>
  <si>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</si>
  <si>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</si>
  <si>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</si>
  <si>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</si>
  <si>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</si>
  <si>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</si>
  <si>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</si>
  <si>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</si>
  <si>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</si>
  <si>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</si>
  <si>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</si>
  <si>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</si>
  <si>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</si>
  <si>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</si>
  <si>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</si>
  <si>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</si>
  <si>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</si>
  <si>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</si>
  <si>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</si>
  <si>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</si>
  <si>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</si>
  <si>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</si>
  <si>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</si>
  <si>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</si>
  <si>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</si>
  <si>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</si>
  <si>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</si>
  <si>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</si>
  <si>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</si>
  <si>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</si>
  <si>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</si>
  <si>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</si>
  <si>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</si>
  <si>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</si>
  <si>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</si>
  <si>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</si>
  <si>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</si>
  <si>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</si>
  <si>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</si>
  <si>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</si>
  <si>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</si>
  <si>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</si>
  <si>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</si>
  <si>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</si>
  <si>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</si>
  <si>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</si>
  <si>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</si>
  <si>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</si>
  <si>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</si>
  <si>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</si>
  <si>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</si>
  <si>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</si>
  <si>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</si>
  <si>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</si>
  <si>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</si>
  <si>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</si>
  <si>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</si>
  <si>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</si>
  <si>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</si>
  <si>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</si>
  <si>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</si>
  <si>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</si>
  <si>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</si>
  <si>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</si>
  <si>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</si>
  <si>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</si>
  <si>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HOSPEDAGEM</t>
  </si>
  <si>
    <t>MATERIAL</t>
  </si>
  <si>
    <t>MANUTENÇÃO DO GC/MS 4000 VARIAN - RCS 033.8619</t>
  </si>
  <si>
    <t>DESPESAS REFERENTE AS VIAGENS DE ESTUDO IN LOCO 2020 TAXI</t>
  </si>
  <si>
    <t>UM FREEZER VERTICAL FROST FREE E DOIS REFRIGERADORES VERTICAIS</t>
  </si>
  <si>
    <t>PRESTAÇÃO DE SERVIÇOS DE APOIO ADMINISTRATIVO.CONTRATO Nº 043/PR/15</t>
  </si>
  <si>
    <t>Em consolidação</t>
  </si>
  <si>
    <t>COMPANHIA DE PESQUISA DE RECURSOS MINERAIS - CPRM</t>
  </si>
  <si>
    <t>MATERIAL PARA ATENDIMENTO AS NECESSIDADES DO MUSEU</t>
  </si>
  <si>
    <t>ALEXANDRE CARLOS DA SILVA</t>
  </si>
  <si>
    <t>PAGAMENTO DE NOTA FISCAL</t>
  </si>
  <si>
    <t>CLARO S/A</t>
  </si>
  <si>
    <t>AQUISIÇÃO DE REAGENTES, SOLUÇÕES, MATERIAIS DE REFERÊNCIA E CONSUMÍVEIS NECESSÁRIOS PARA DESENVOLVIMENTO DE ATIVIDADES ANALÍTICAS E DE PREPARAÇÃO DE AMOSTRAS</t>
  </si>
  <si>
    <t>MANUTENÇÃO PREVENTIVA E CORRETIVA DE EQUIPAMENTOS DO LAMIN/RJ</t>
  </si>
  <si>
    <t>PERKINELMER DO BRASIL LTDA</t>
  </si>
  <si>
    <t>MANUTENÇÃO ESPECIALIZADA EM EQUIPAMENTOS DO LAMIN/RJ</t>
  </si>
  <si>
    <t>RIOMANSER SERVIÇOS E MANUTENÇÃO LTDA.</t>
  </si>
  <si>
    <t>DOUGLAS HENRIQUE BOTELHO DA SILVA</t>
  </si>
  <si>
    <t>PASSAGEM AEREA</t>
  </si>
  <si>
    <t>AGÊNCIA AEROTUR LTDA - EPP</t>
  </si>
  <si>
    <t>GEOSOFT LATINOAMERICA LTDA</t>
  </si>
  <si>
    <t>RENOVAÇÃO DO SOFTWARE OASIS</t>
  </si>
  <si>
    <t>PRESTAÇÃO DESERVIÇOSTERCEIRIZADOS DEAUXILIAR DELABORATÓRIO EMSÃOPAULO/CECOPOMIN: BEATRIZMARIANOGONÇALVES -JAN/FEV/MAR2021</t>
  </si>
  <si>
    <t>BK CONSULTORIA E SERVIÇOS LTDA</t>
  </si>
  <si>
    <t>SERVIÇOS DE IMPLANTAÇÃO, INSTALAÇÃO E MANUTENÇÃO DA REDE SISMOGRÁFICA NACIONAL</t>
  </si>
  <si>
    <t>FUNDAÇÃO DE DESENVOLVIMENTO DA PESQUISA - FUNDEP</t>
  </si>
  <si>
    <t>MATERIAL DE CONSUMO</t>
  </si>
  <si>
    <t>RECIFE</t>
  </si>
  <si>
    <t>RENOVAÇÃO DE LICENÇA DO SOFTWARE STATISTICA</t>
  </si>
  <si>
    <t>STATSOFT SOUTH AMÉRICA COMERCIO DE SOFTWARE LTDA</t>
  </si>
  <si>
    <t>CURSO TARGET GEOSOFT ARCGIS</t>
  </si>
  <si>
    <t>COMPRA DE MATERIAL DE CONSUMO</t>
  </si>
  <si>
    <t>PORTO VELHO</t>
  </si>
  <si>
    <t>AGENCIA AEROTUR LTDA</t>
  </si>
  <si>
    <t>COMPLEMENTACAO AO PAGAMENTO DO EXAME DE COVID</t>
  </si>
  <si>
    <t>MARCELO ESTEVES ALMEIDA</t>
  </si>
  <si>
    <t>PORTO ALEGRE</t>
  </si>
  <si>
    <t>18/12/2020</t>
  </si>
  <si>
    <t>DESPESA COM COMBUSTÍVEL/TRANSPORTE</t>
  </si>
  <si>
    <t>RAQUEL SANTOS DA SILVA</t>
  </si>
  <si>
    <t>BRASÍLIA</t>
  </si>
  <si>
    <t>PAGAMENTO DE NOVO EXAME DO COVID-19 CONFORME ORIENTACAO DO CSO MANAUS</t>
  </si>
  <si>
    <t>PESSOA JURIDICA</t>
  </si>
  <si>
    <t>REPO</t>
  </si>
  <si>
    <t>ASSINATURA ANUAL DA PLATAFORMA DE AUTOMAÇÃO DE MARKETING DIGITAL - BUILDERALL</t>
  </si>
  <si>
    <t>LEADLOVERS TECNOLOGIA LTDA</t>
  </si>
  <si>
    <t>SUREG-BH</t>
  </si>
  <si>
    <t>DESPESAS COM LOCOMOÇÃO</t>
  </si>
  <si>
    <t>DIÁRIAS DE CAMPO</t>
  </si>
  <si>
    <t>TESTE DE COVID</t>
  </si>
  <si>
    <t>LABORATÓRIO SÃO MARCOS</t>
  </si>
  <si>
    <t>RAC 2021 CONTRATO ALUGUEL NUMA (20/PR/2018)</t>
  </si>
  <si>
    <t>LUMAYER LTDA</t>
  </si>
  <si>
    <t>RAC 2021 NUMA - AUXILIAR ADMINISTRATIVO (77/PR/2018)</t>
  </si>
  <si>
    <t>TRIANGULO ADMINISTRACAO E SERVICOS LTDA</t>
  </si>
  <si>
    <t>RAC 2021 NUMA - SERVENTE (09/PR2019)</t>
  </si>
  <si>
    <t>B &amp; M SERVICOS ESPECIALIZADOS LTDA</t>
  </si>
  <si>
    <t>RAC 2021 NUMA - SEGURANÇA/ALARME (33/PR/2018)</t>
  </si>
  <si>
    <t>VIGILANCIA TRIANGULO LTDA</t>
  </si>
  <si>
    <t>RAC 2021 NUMA - ÁGUA/ESGOTO</t>
  </si>
  <si>
    <t>CASAN</t>
  </si>
  <si>
    <t>RAC 2021 NUMA - TELEFONE/INTERNET</t>
  </si>
  <si>
    <t>CLARO S.A.</t>
  </si>
  <si>
    <t>RAC 2021 NUMA - COMBUSTÍVEL</t>
  </si>
  <si>
    <t>TICKET SOLUÇÕES HDFGT S/A</t>
  </si>
  <si>
    <t>AQUISIÇÃO DE 36 UNIDADES DE NOTEBOOKS (SERVIÇO DEASSISTÊNCIATÉCNICA) PARA NOTEBOOK'S ADQUIRIDOS PELA DIINFO</t>
  </si>
  <si>
    <t>LTA-RHINFORMÁTICA,COMÉRCIO,REPRESENTAÇÕESLTDA</t>
  </si>
  <si>
    <t>RAP 2021 NUMA - ADIANTAMENTO ADMINISTRATIVO DIVERSOS - PESSOA FÍSICA</t>
  </si>
  <si>
    <t>ALBERT TEIXEIRA CARDOSO</t>
  </si>
  <si>
    <t>RAP 2021 NUMA - ADIANTAMENTO ADMINISTRATIVO DIVERSOS - PESSOA JURÍDICA</t>
  </si>
  <si>
    <t>RAP 2021 NUMA - ADIANTAMENTO ADMINISTRATIVO DIVERSOS - MATERIAL DE CONSUMO</t>
  </si>
  <si>
    <t>GEOVANI DE COSTA</t>
  </si>
  <si>
    <t>PAGAMENTO DE SERVIÇO DE INTERNET - VALENET PARA UNIDADE DE CAETÉ/MG</t>
  </si>
  <si>
    <t>COMPANHIA ITABIRANA DE TELECOMUNICAÇÕES LTDA</t>
  </si>
  <si>
    <t>DANIEL DE OLIVEIRA</t>
  </si>
  <si>
    <t>PAGAMENTO DE TERCEIRIZADO</t>
  </si>
  <si>
    <t>SERMA EMPREENDIMENTO E SERVIÇOS LTDA</t>
  </si>
  <si>
    <t>AUX. BOLSA.</t>
  </si>
  <si>
    <t>ALICE DOS SANTOS CRUZ DIAS</t>
  </si>
  <si>
    <t>SALVADOR</t>
  </si>
  <si>
    <t>AUX. ALIMENTAÇÃO.</t>
  </si>
  <si>
    <t>VANESSA ESTRELA SANTOS DAS MERCÊS</t>
  </si>
  <si>
    <t>PAGAMENTO DE 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</si>
</sst>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0.18049031014328251</c:v>
                </c:pt>
                <c:pt idx="1">
                  <c:v>0.14109987792674014</c:v>
                </c:pt>
                <c:pt idx="2">
                  <c:v>0.14082272987194611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0.54535151963803763</c:v>
                </c:pt>
                <c:pt idx="1">
                  <c:v>0.47201652619480772</c:v>
                </c:pt>
                <c:pt idx="2">
                  <c:v>0.45493941395730098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0.58891266725132863</c:v>
                </c:pt>
                <c:pt idx="1">
                  <c:v>0.4330470131323218</c:v>
                </c:pt>
                <c:pt idx="2">
                  <c:v>0.38549675020116458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0.63957082754645789</c:v>
                </c:pt>
                <c:pt idx="1">
                  <c:v>0.38207067001110945</c:v>
                </c:pt>
                <c:pt idx="2">
                  <c:v>0.36381677796471718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0.69828927927850981</c:v>
                </c:pt>
                <c:pt idx="1">
                  <c:v>0.49275302359459122</c:v>
                </c:pt>
                <c:pt idx="2">
                  <c:v>0.48783631046426651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0.88037877374332951</c:v>
                </c:pt>
                <c:pt idx="1">
                  <c:v>0.6217856998917789</c:v>
                </c:pt>
                <c:pt idx="2">
                  <c:v>0.59449217300444079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0.80231019897729772</c:v>
                </c:pt>
                <c:pt idx="1">
                  <c:v>0.53935907650249537</c:v>
                </c:pt>
                <c:pt idx="2">
                  <c:v>0.48751632500374975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0.80135776504455836</c:v>
                </c:pt>
                <c:pt idx="1">
                  <c:v>0.68381341324840783</c:v>
                </c:pt>
                <c:pt idx="2">
                  <c:v>0.67908929586770361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0.85778280443080179</c:v>
                </c:pt>
                <c:pt idx="1">
                  <c:v>0.515782166962378</c:v>
                </c:pt>
                <c:pt idx="2">
                  <c:v>0.4876032074210534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0.91056176355876239</c:v>
                </c:pt>
                <c:pt idx="1">
                  <c:v>0.85082669226286434</c:v>
                </c:pt>
                <c:pt idx="2">
                  <c:v>0.82626017827458353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0.98812236299124856</c:v>
                </c:pt>
                <c:pt idx="1">
                  <c:v>0.97759242815881542</c:v>
                </c:pt>
                <c:pt idx="2">
                  <c:v>0.95930850989976424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0.95632032078592277</c:v>
                </c:pt>
                <c:pt idx="1">
                  <c:v>0.92012507091328677</c:v>
                </c:pt>
                <c:pt idx="2">
                  <c:v>0.90352800149072821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0.73627210314039415</c:v>
                </c:pt>
                <c:pt idx="1">
                  <c:v>0.6743724786693529</c:v>
                </c:pt>
                <c:pt idx="2">
                  <c:v>0.67340659760824928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0.57367891084220402</c:v>
                </c:pt>
                <c:pt idx="1">
                  <c:v>0.34517878530506729</c:v>
                </c:pt>
                <c:pt idx="2">
                  <c:v>0.33593110714144137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0.4337906261740877</c:v>
                </c:pt>
                <c:pt idx="1">
                  <c:v>0.300395857567191</c:v>
                </c:pt>
                <c:pt idx="2">
                  <c:v>0.2824896241913703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0.61635297832449021</c:v>
                </c:pt>
                <c:pt idx="1">
                  <c:v>0.57328041273819974</c:v>
                </c:pt>
                <c:pt idx="2">
                  <c:v>0.56569322624419371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0.43982167971993824</c:v>
                </c:pt>
                <c:pt idx="1">
                  <c:v>0.3202584940676334</c:v>
                </c:pt>
                <c:pt idx="2">
                  <c:v>0.30410916489836243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0.84130219858583799</c:v>
                </c:pt>
                <c:pt idx="1">
                  <c:v>0.58052773977783245</c:v>
                </c:pt>
                <c:pt idx="2">
                  <c:v>0.5409463028900775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0.74590701221321354</c:v>
                </c:pt>
                <c:pt idx="1">
                  <c:v>0.54273408372742793</c:v>
                </c:pt>
                <c:pt idx="2">
                  <c:v>0.52830821902279401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0.94239784920062675</c:v>
                </c:pt>
                <c:pt idx="1">
                  <c:v>0.90426250012907583</c:v>
                </c:pt>
                <c:pt idx="2">
                  <c:v>0.88786293566753283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8" Type="http://schemas.openxmlformats.org/officeDocument/2006/relationships/hyperlink" Target="http://cprmbd.cprm.gov.br/ReportServer?%2FRelatorio_SAE%2Fcentro%20de%20custo&amp;custo=4436084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0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07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3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9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9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0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7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0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9" Type="http://schemas.openxmlformats.org/officeDocument/2006/relationships/hyperlink" Target="http://cprmbd.cprm.gov.br/ReportServer?%2FRelatorio_SAE%2Fcentro%20de%20custo&amp;custo=4350087%20&amp;ano=2020&amp;rs%3AParameterLanguage=" TargetMode="External"/><Relationship Id="rId5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7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6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40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45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1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6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8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5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5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5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7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34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0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41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4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7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9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6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2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0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4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6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57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61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2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7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6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47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8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2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9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7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7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5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53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06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2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7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9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1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2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8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9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3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54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7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4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9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8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6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4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8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5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0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4" Type="http://schemas.openxmlformats.org/officeDocument/2006/relationships/hyperlink" Target="http://cprmbd.cprm.gov.br/ReportServer?%2FRelatorio_SAE%2Fcentro%20de%20custo&amp;custo=4492087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5"/>
  <sheetViews>
    <sheetView workbookViewId="0">
      <pane ySplit="3" topLeftCell="A292" activePane="bottomLeft" state="frozen"/>
      <selection pane="bottomLeft" activeCell="E310" sqref="E310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7.710937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7.710937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7.710937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7.710937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7.710937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7.710937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7.710937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7.710937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7.710937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7.710937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7.710937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7.710937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7.710937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7.710937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7.710937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7.710937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7.710937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7.710937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7.710937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7.710937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7.710937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7.710937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7.710937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7.710937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7.710937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7.710937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7.710937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7.710937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7.710937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7.710937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7.710937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7.710937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7.710937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7.710937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7.710937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7.710937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7.710937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7.710937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7.710937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7.710937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7.710937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7.710937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7.710937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7.710937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7.710937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7.710937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7.710937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7.710937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7.710937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7.710937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7.710937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7.710937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7.710937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7.710937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7.710937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7.710937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7.710937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7.710937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7.710937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7.710937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7.710937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7.710937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7.710937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7.710937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7.710937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7.710937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7.710937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7.710937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7.710937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7.710937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7.710937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7.710937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7.710937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7.710937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7.710937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7.710937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7.710937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7.710937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7.710937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7.710937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7.710937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7.710937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7.710937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7.710937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7.710937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7.710937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7.710937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7.710937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7.710937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7.710937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7.710937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7.710937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7.710937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7.710937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7.710937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7.710937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7.710937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7.710937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7.710937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7.710937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7.710937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7.710937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7.710937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7.710937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7.710937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7.710937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7.710937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7.710937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7.710937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7.710937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7.710937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7.710937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7.710937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7.710937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7.710937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7.710937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7.710937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7.710937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7.710937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7.710937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7.710937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7.710937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7.710937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7.710937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7.710937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7.710937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7.710937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7.710937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7" t="s">
        <v>141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44183.387006104284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189</v>
      </c>
      <c r="O4" s="128"/>
      <c r="P4" s="128"/>
    </row>
    <row r="5" spans="1:17" ht="23.1" customHeight="1" x14ac:dyDescent="0.2">
      <c r="A5" s="131" t="s">
        <v>142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20"/>
      <c r="E7" s="113" t="s">
        <v>47</v>
      </c>
      <c r="G7" s="113" t="s">
        <v>48</v>
      </c>
      <c r="H7" s="113" t="s">
        <v>49</v>
      </c>
      <c r="I7" s="126" t="s">
        <v>50</v>
      </c>
      <c r="J7" s="120"/>
      <c r="K7" s="113" t="s">
        <v>51</v>
      </c>
      <c r="L7" s="113" t="s">
        <v>49</v>
      </c>
      <c r="M7" s="126" t="s">
        <v>143</v>
      </c>
      <c r="N7" s="120"/>
      <c r="O7" s="113" t="s">
        <v>52</v>
      </c>
      <c r="P7" s="126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19">
        <v>43847.774017824071</v>
      </c>
      <c r="D8" s="120"/>
      <c r="E8" s="110" t="s">
        <v>144</v>
      </c>
      <c r="G8" s="110" t="s">
        <v>54</v>
      </c>
      <c r="H8" s="106">
        <v>5507.22</v>
      </c>
      <c r="I8" s="124" t="s">
        <v>145</v>
      </c>
      <c r="J8" s="120"/>
      <c r="K8" s="107">
        <v>175398</v>
      </c>
      <c r="L8" s="106">
        <v>5507.22</v>
      </c>
      <c r="M8" s="122">
        <v>1472040</v>
      </c>
      <c r="N8" s="120"/>
      <c r="O8" s="110" t="s">
        <v>55</v>
      </c>
      <c r="P8" s="124" t="s">
        <v>56</v>
      </c>
      <c r="Q8" s="120"/>
    </row>
    <row r="9" spans="1:17" ht="15" x14ac:dyDescent="0.2">
      <c r="A9" s="117"/>
      <c r="B9" s="117"/>
      <c r="C9" s="121" t="s">
        <v>6</v>
      </c>
      <c r="D9" s="120"/>
      <c r="E9" s="111"/>
      <c r="G9" s="111"/>
      <c r="H9" s="108">
        <v>5507.22</v>
      </c>
      <c r="I9" s="123"/>
      <c r="J9" s="120"/>
      <c r="K9" s="111"/>
      <c r="L9" s="108">
        <v>5507.22</v>
      </c>
      <c r="M9" s="123"/>
      <c r="N9" s="120"/>
      <c r="O9" s="111"/>
      <c r="P9" s="123"/>
      <c r="Q9" s="120"/>
    </row>
    <row r="10" spans="1:17" ht="25.5" outlineLevel="1" x14ac:dyDescent="0.2">
      <c r="A10" s="116">
        <v>68975</v>
      </c>
      <c r="B10" s="116">
        <v>68975</v>
      </c>
      <c r="C10" s="119">
        <v>43853.694648958335</v>
      </c>
      <c r="D10" s="120"/>
      <c r="E10" s="110" t="s">
        <v>146</v>
      </c>
      <c r="G10" s="110" t="s">
        <v>54</v>
      </c>
      <c r="H10" s="106">
        <v>230</v>
      </c>
      <c r="I10" s="124" t="s">
        <v>147</v>
      </c>
      <c r="J10" s="120"/>
      <c r="K10" s="107">
        <v>175398</v>
      </c>
      <c r="L10" s="106">
        <v>230</v>
      </c>
      <c r="M10" s="122">
        <v>1472040</v>
      </c>
      <c r="N10" s="120"/>
      <c r="O10" s="110" t="s">
        <v>55</v>
      </c>
      <c r="P10" s="124" t="s">
        <v>148</v>
      </c>
      <c r="Q10" s="120"/>
    </row>
    <row r="11" spans="1:17" ht="25.5" outlineLevel="1" x14ac:dyDescent="0.2">
      <c r="A11" s="118"/>
      <c r="B11" s="118"/>
      <c r="C11" s="119">
        <v>43853.694648958335</v>
      </c>
      <c r="D11" s="120"/>
      <c r="E11" s="110" t="s">
        <v>146</v>
      </c>
      <c r="G11" s="110" t="s">
        <v>54</v>
      </c>
      <c r="H11" s="106">
        <v>165.73</v>
      </c>
      <c r="I11" s="124" t="s">
        <v>147</v>
      </c>
      <c r="J11" s="120"/>
      <c r="K11" s="107">
        <v>175398</v>
      </c>
      <c r="L11" s="106">
        <v>165.73</v>
      </c>
      <c r="M11" s="122">
        <v>1472040</v>
      </c>
      <c r="N11" s="120"/>
      <c r="O11" s="110" t="s">
        <v>55</v>
      </c>
      <c r="P11" s="124" t="s">
        <v>148</v>
      </c>
      <c r="Q11" s="120"/>
    </row>
    <row r="12" spans="1:17" ht="15" x14ac:dyDescent="0.2">
      <c r="A12" s="117"/>
      <c r="B12" s="117"/>
      <c r="C12" s="121" t="s">
        <v>6</v>
      </c>
      <c r="D12" s="120"/>
      <c r="E12" s="111"/>
      <c r="G12" s="111"/>
      <c r="H12" s="108">
        <v>395.73</v>
      </c>
      <c r="I12" s="123"/>
      <c r="J12" s="120"/>
      <c r="K12" s="111"/>
      <c r="L12" s="108">
        <v>395.73</v>
      </c>
      <c r="M12" s="123"/>
      <c r="N12" s="120"/>
      <c r="O12" s="111"/>
      <c r="P12" s="123"/>
      <c r="Q12" s="120"/>
    </row>
    <row r="13" spans="1:17" ht="25.5" outlineLevel="1" x14ac:dyDescent="0.2">
      <c r="A13" s="116">
        <v>68999</v>
      </c>
      <c r="B13" s="116">
        <v>68999</v>
      </c>
      <c r="C13" s="119">
        <v>43854.499375775464</v>
      </c>
      <c r="D13" s="120"/>
      <c r="E13" s="110" t="s">
        <v>149</v>
      </c>
      <c r="G13" s="110" t="s">
        <v>54</v>
      </c>
      <c r="H13" s="106">
        <v>300</v>
      </c>
      <c r="I13" s="124" t="s">
        <v>150</v>
      </c>
      <c r="J13" s="120"/>
      <c r="K13" s="107">
        <v>175398</v>
      </c>
      <c r="L13" s="106">
        <v>300</v>
      </c>
      <c r="M13" s="122">
        <v>1422650</v>
      </c>
      <c r="N13" s="120"/>
      <c r="O13" s="110" t="s">
        <v>57</v>
      </c>
      <c r="P13" s="124" t="s">
        <v>148</v>
      </c>
      <c r="Q13" s="120"/>
    </row>
    <row r="14" spans="1:17" outlineLevel="1" x14ac:dyDescent="0.2">
      <c r="A14" s="118"/>
      <c r="B14" s="118"/>
      <c r="C14" s="119">
        <v>43854.499375775464</v>
      </c>
      <c r="D14" s="120"/>
      <c r="E14" s="110" t="s">
        <v>151</v>
      </c>
      <c r="G14" s="110" t="s">
        <v>54</v>
      </c>
      <c r="H14" s="106">
        <v>50000</v>
      </c>
      <c r="I14" s="124" t="s">
        <v>150</v>
      </c>
      <c r="J14" s="120"/>
      <c r="K14" s="107">
        <v>175398</v>
      </c>
      <c r="L14" s="106">
        <v>50000</v>
      </c>
      <c r="M14" s="122">
        <v>1422650</v>
      </c>
      <c r="N14" s="120"/>
      <c r="O14" s="110" t="s">
        <v>57</v>
      </c>
      <c r="P14" s="124" t="s">
        <v>148</v>
      </c>
      <c r="Q14" s="120"/>
    </row>
    <row r="15" spans="1:17" outlineLevel="1" x14ac:dyDescent="0.2">
      <c r="A15" s="118"/>
      <c r="B15" s="118"/>
      <c r="C15" s="119">
        <v>43854.499375775464</v>
      </c>
      <c r="D15" s="120"/>
      <c r="E15" s="110" t="s">
        <v>152</v>
      </c>
      <c r="G15" s="110" t="s">
        <v>54</v>
      </c>
      <c r="H15" s="106">
        <v>20000</v>
      </c>
      <c r="I15" s="124" t="s">
        <v>150</v>
      </c>
      <c r="J15" s="120"/>
      <c r="K15" s="107">
        <v>175398</v>
      </c>
      <c r="L15" s="106">
        <v>20000</v>
      </c>
      <c r="M15" s="122">
        <v>1422650</v>
      </c>
      <c r="N15" s="120"/>
      <c r="O15" s="110" t="s">
        <v>57</v>
      </c>
      <c r="P15" s="124" t="s">
        <v>148</v>
      </c>
      <c r="Q15" s="120"/>
    </row>
    <row r="16" spans="1:17" ht="15" x14ac:dyDescent="0.2">
      <c r="A16" s="117"/>
      <c r="B16" s="117"/>
      <c r="C16" s="121" t="s">
        <v>6</v>
      </c>
      <c r="D16" s="120"/>
      <c r="E16" s="111"/>
      <c r="G16" s="111"/>
      <c r="H16" s="108">
        <v>70300</v>
      </c>
      <c r="I16" s="123"/>
      <c r="J16" s="120"/>
      <c r="K16" s="111"/>
      <c r="L16" s="108">
        <v>70300</v>
      </c>
      <c r="M16" s="123"/>
      <c r="N16" s="120"/>
      <c r="O16" s="111"/>
      <c r="P16" s="123"/>
      <c r="Q16" s="120"/>
    </row>
    <row r="17" spans="1:17" ht="25.5" outlineLevel="1" x14ac:dyDescent="0.2">
      <c r="A17" s="116">
        <v>69219</v>
      </c>
      <c r="B17" s="116">
        <v>69219</v>
      </c>
      <c r="C17" s="119">
        <v>43861.662883715275</v>
      </c>
      <c r="D17" s="120"/>
      <c r="E17" s="110" t="s">
        <v>61</v>
      </c>
      <c r="G17" s="110" t="s">
        <v>54</v>
      </c>
      <c r="H17" s="106">
        <v>304</v>
      </c>
      <c r="I17" s="124" t="s">
        <v>62</v>
      </c>
      <c r="J17" s="120"/>
      <c r="K17" s="107">
        <v>174241</v>
      </c>
      <c r="L17" s="106">
        <v>304</v>
      </c>
      <c r="M17" s="122">
        <v>4304084</v>
      </c>
      <c r="N17" s="120"/>
      <c r="O17" s="110" t="s">
        <v>55</v>
      </c>
      <c r="P17" s="124" t="s">
        <v>56</v>
      </c>
      <c r="Q17" s="120"/>
    </row>
    <row r="18" spans="1:17" ht="15" x14ac:dyDescent="0.2">
      <c r="A18" s="117"/>
      <c r="B18" s="117"/>
      <c r="C18" s="121" t="s">
        <v>6</v>
      </c>
      <c r="D18" s="120"/>
      <c r="E18" s="111"/>
      <c r="G18" s="111"/>
      <c r="H18" s="108">
        <v>304</v>
      </c>
      <c r="I18" s="123"/>
      <c r="J18" s="120"/>
      <c r="K18" s="111"/>
      <c r="L18" s="108">
        <v>304</v>
      </c>
      <c r="M18" s="123"/>
      <c r="N18" s="120"/>
      <c r="O18" s="111"/>
      <c r="P18" s="123"/>
      <c r="Q18" s="120"/>
    </row>
    <row r="19" spans="1:17" ht="25.5" outlineLevel="1" x14ac:dyDescent="0.2">
      <c r="A19" s="116">
        <v>69256</v>
      </c>
      <c r="B19" s="116">
        <v>69256</v>
      </c>
      <c r="C19" s="119">
        <v>43864.666904479163</v>
      </c>
      <c r="D19" s="120"/>
      <c r="E19" s="110" t="s">
        <v>59</v>
      </c>
      <c r="G19" s="110" t="s">
        <v>54</v>
      </c>
      <c r="H19" s="106">
        <v>500</v>
      </c>
      <c r="I19" s="124" t="s">
        <v>63</v>
      </c>
      <c r="J19" s="120"/>
      <c r="K19" s="107">
        <v>174250</v>
      </c>
      <c r="L19" s="106">
        <v>500</v>
      </c>
      <c r="M19" s="122">
        <v>4340084</v>
      </c>
      <c r="N19" s="120"/>
      <c r="O19" s="110" t="s">
        <v>55</v>
      </c>
      <c r="P19" s="124" t="s">
        <v>56</v>
      </c>
      <c r="Q19" s="120"/>
    </row>
    <row r="20" spans="1:17" ht="25.5" outlineLevel="1" x14ac:dyDescent="0.2">
      <c r="A20" s="118"/>
      <c r="B20" s="118"/>
      <c r="C20" s="119">
        <v>43864.666904479163</v>
      </c>
      <c r="D20" s="120"/>
      <c r="E20" s="110" t="s">
        <v>64</v>
      </c>
      <c r="G20" s="110" t="s">
        <v>54</v>
      </c>
      <c r="H20" s="106">
        <v>691.74</v>
      </c>
      <c r="I20" s="124" t="s">
        <v>63</v>
      </c>
      <c r="J20" s="120"/>
      <c r="K20" s="107">
        <v>174250</v>
      </c>
      <c r="L20" s="106">
        <v>691.74</v>
      </c>
      <c r="M20" s="122">
        <v>4340084</v>
      </c>
      <c r="N20" s="120"/>
      <c r="O20" s="110" t="s">
        <v>55</v>
      </c>
      <c r="P20" s="124" t="s">
        <v>56</v>
      </c>
      <c r="Q20" s="120"/>
    </row>
    <row r="21" spans="1:17" ht="15" x14ac:dyDescent="0.2">
      <c r="A21" s="117"/>
      <c r="B21" s="117"/>
      <c r="C21" s="121" t="s">
        <v>6</v>
      </c>
      <c r="D21" s="120"/>
      <c r="E21" s="111"/>
      <c r="G21" s="111"/>
      <c r="H21" s="108">
        <v>1191.74</v>
      </c>
      <c r="I21" s="123"/>
      <c r="J21" s="120"/>
      <c r="K21" s="111"/>
      <c r="L21" s="108">
        <v>1191.74</v>
      </c>
      <c r="M21" s="123"/>
      <c r="N21" s="120"/>
      <c r="O21" s="111"/>
      <c r="P21" s="123"/>
      <c r="Q21" s="120"/>
    </row>
    <row r="22" spans="1:17" ht="25.5" outlineLevel="1" x14ac:dyDescent="0.2">
      <c r="A22" s="116">
        <v>69361</v>
      </c>
      <c r="B22" s="116">
        <v>69361</v>
      </c>
      <c r="C22" s="119">
        <v>43867.51031056713</v>
      </c>
      <c r="D22" s="120"/>
      <c r="E22" s="110" t="s">
        <v>65</v>
      </c>
      <c r="G22" s="110" t="s">
        <v>54</v>
      </c>
      <c r="H22" s="106">
        <v>161.61000000000001</v>
      </c>
      <c r="I22" s="124" t="s">
        <v>66</v>
      </c>
      <c r="J22" s="120"/>
      <c r="K22" s="107">
        <v>174271</v>
      </c>
      <c r="L22" s="106">
        <v>161.61000000000001</v>
      </c>
      <c r="M22" s="122">
        <v>4005043</v>
      </c>
      <c r="N22" s="120"/>
      <c r="O22" s="110" t="s">
        <v>55</v>
      </c>
      <c r="P22" s="124" t="s">
        <v>56</v>
      </c>
      <c r="Q22" s="120"/>
    </row>
    <row r="23" spans="1:17" ht="15" x14ac:dyDescent="0.2">
      <c r="A23" s="117"/>
      <c r="B23" s="117"/>
      <c r="C23" s="121" t="s">
        <v>6</v>
      </c>
      <c r="D23" s="120"/>
      <c r="E23" s="111"/>
      <c r="G23" s="111"/>
      <c r="H23" s="108">
        <v>161.61000000000001</v>
      </c>
      <c r="I23" s="123"/>
      <c r="J23" s="120"/>
      <c r="K23" s="111"/>
      <c r="L23" s="108">
        <v>161.61000000000001</v>
      </c>
      <c r="M23" s="123"/>
      <c r="N23" s="120"/>
      <c r="O23" s="111"/>
      <c r="P23" s="123"/>
      <c r="Q23" s="120"/>
    </row>
    <row r="24" spans="1:17" ht="25.5" outlineLevel="1" x14ac:dyDescent="0.2">
      <c r="A24" s="116">
        <v>69889</v>
      </c>
      <c r="B24" s="116">
        <v>69889</v>
      </c>
      <c r="C24" s="119">
        <v>43888.58224131944</v>
      </c>
      <c r="D24" s="120"/>
      <c r="E24" s="110" t="s">
        <v>69</v>
      </c>
      <c r="G24" s="110" t="s">
        <v>54</v>
      </c>
      <c r="H24" s="106">
        <v>9694</v>
      </c>
      <c r="I24" s="124" t="s">
        <v>70</v>
      </c>
      <c r="J24" s="120"/>
      <c r="K24" s="107">
        <v>174254</v>
      </c>
      <c r="L24" s="106">
        <v>9694</v>
      </c>
      <c r="M24" s="122">
        <v>4992087</v>
      </c>
      <c r="N24" s="120"/>
      <c r="O24" s="110" t="s">
        <v>55</v>
      </c>
      <c r="P24" s="124" t="s">
        <v>56</v>
      </c>
      <c r="Q24" s="120"/>
    </row>
    <row r="25" spans="1:17" ht="25.5" outlineLevel="1" x14ac:dyDescent="0.2">
      <c r="A25" s="118"/>
      <c r="B25" s="118"/>
      <c r="C25" s="119">
        <v>43888.58224131944</v>
      </c>
      <c r="D25" s="120"/>
      <c r="E25" s="110" t="s">
        <v>71</v>
      </c>
      <c r="G25" s="110" t="s">
        <v>54</v>
      </c>
      <c r="H25" s="106">
        <v>150</v>
      </c>
      <c r="I25" s="124" t="s">
        <v>70</v>
      </c>
      <c r="J25" s="120"/>
      <c r="K25" s="107">
        <v>174254</v>
      </c>
      <c r="L25" s="106">
        <v>150</v>
      </c>
      <c r="M25" s="122">
        <v>4992087</v>
      </c>
      <c r="N25" s="120"/>
      <c r="O25" s="110" t="s">
        <v>55</v>
      </c>
      <c r="P25" s="124" t="s">
        <v>56</v>
      </c>
      <c r="Q25" s="120"/>
    </row>
    <row r="26" spans="1:17" ht="15" x14ac:dyDescent="0.2">
      <c r="A26" s="117"/>
      <c r="B26" s="117"/>
      <c r="C26" s="121" t="s">
        <v>6</v>
      </c>
      <c r="D26" s="120"/>
      <c r="E26" s="111"/>
      <c r="G26" s="111"/>
      <c r="H26" s="108">
        <v>9844</v>
      </c>
      <c r="I26" s="123"/>
      <c r="J26" s="120"/>
      <c r="K26" s="111"/>
      <c r="L26" s="108">
        <v>9844</v>
      </c>
      <c r="M26" s="123"/>
      <c r="N26" s="120"/>
      <c r="O26" s="111"/>
      <c r="P26" s="123"/>
      <c r="Q26" s="120"/>
    </row>
    <row r="27" spans="1:17" ht="38.25" outlineLevel="1" x14ac:dyDescent="0.2">
      <c r="A27" s="116">
        <v>70193</v>
      </c>
      <c r="B27" s="116">
        <v>70193</v>
      </c>
      <c r="C27" s="119">
        <v>43895.754506979167</v>
      </c>
      <c r="D27" s="120"/>
      <c r="E27" s="110" t="s">
        <v>75</v>
      </c>
      <c r="G27" s="110" t="s">
        <v>54</v>
      </c>
      <c r="H27" s="106">
        <v>10000</v>
      </c>
      <c r="I27" s="124" t="s">
        <v>68</v>
      </c>
      <c r="J27" s="120"/>
      <c r="K27" s="107">
        <v>174236</v>
      </c>
      <c r="L27" s="106">
        <v>10000</v>
      </c>
      <c r="M27" s="122">
        <v>4994999</v>
      </c>
      <c r="N27" s="120"/>
      <c r="O27" s="110" t="s">
        <v>55</v>
      </c>
      <c r="P27" s="124" t="s">
        <v>56</v>
      </c>
      <c r="Q27" s="120"/>
    </row>
    <row r="28" spans="1:17" ht="15" x14ac:dyDescent="0.2">
      <c r="A28" s="117"/>
      <c r="B28" s="117"/>
      <c r="C28" s="121" t="s">
        <v>6</v>
      </c>
      <c r="D28" s="120"/>
      <c r="E28" s="111"/>
      <c r="G28" s="111"/>
      <c r="H28" s="108">
        <v>10000</v>
      </c>
      <c r="I28" s="123"/>
      <c r="J28" s="120"/>
      <c r="K28" s="111"/>
      <c r="L28" s="108">
        <v>10000</v>
      </c>
      <c r="M28" s="123"/>
      <c r="N28" s="120"/>
      <c r="O28" s="111"/>
      <c r="P28" s="123"/>
      <c r="Q28" s="120"/>
    </row>
    <row r="29" spans="1:17" ht="25.5" outlineLevel="1" x14ac:dyDescent="0.2">
      <c r="A29" s="116">
        <v>70386</v>
      </c>
      <c r="B29" s="116">
        <v>70386</v>
      </c>
      <c r="C29" s="119">
        <v>43902.402955057871</v>
      </c>
      <c r="D29" s="120"/>
      <c r="E29" s="110" t="s">
        <v>76</v>
      </c>
      <c r="G29" s="110" t="s">
        <v>54</v>
      </c>
      <c r="H29" s="106">
        <v>48</v>
      </c>
      <c r="I29" s="124" t="s">
        <v>77</v>
      </c>
      <c r="J29" s="120"/>
      <c r="K29" s="107">
        <v>174241</v>
      </c>
      <c r="L29" s="106">
        <v>48</v>
      </c>
      <c r="M29" s="122">
        <v>4304084</v>
      </c>
      <c r="N29" s="120"/>
      <c r="O29" s="110" t="s">
        <v>55</v>
      </c>
      <c r="P29" s="124" t="s">
        <v>56</v>
      </c>
      <c r="Q29" s="120"/>
    </row>
    <row r="30" spans="1:17" ht="15" x14ac:dyDescent="0.2">
      <c r="A30" s="117"/>
      <c r="B30" s="117"/>
      <c r="C30" s="121" t="s">
        <v>6</v>
      </c>
      <c r="D30" s="120"/>
      <c r="E30" s="111"/>
      <c r="G30" s="111"/>
      <c r="H30" s="108">
        <v>48</v>
      </c>
      <c r="I30" s="123"/>
      <c r="J30" s="120"/>
      <c r="K30" s="111"/>
      <c r="L30" s="108">
        <v>48</v>
      </c>
      <c r="M30" s="123"/>
      <c r="N30" s="120"/>
      <c r="O30" s="111"/>
      <c r="P30" s="123"/>
      <c r="Q30" s="120"/>
    </row>
    <row r="31" spans="1:17" ht="25.5" outlineLevel="1" x14ac:dyDescent="0.2">
      <c r="A31" s="116">
        <v>70978</v>
      </c>
      <c r="B31" s="116">
        <v>70978</v>
      </c>
      <c r="C31" s="119">
        <v>43927.442766666667</v>
      </c>
      <c r="D31" s="120"/>
      <c r="E31" s="110" t="s">
        <v>80</v>
      </c>
      <c r="G31" s="110" t="s">
        <v>54</v>
      </c>
      <c r="H31" s="106">
        <v>816.59</v>
      </c>
      <c r="I31" s="124" t="s">
        <v>78</v>
      </c>
      <c r="J31" s="120"/>
      <c r="K31" s="107">
        <v>174264</v>
      </c>
      <c r="L31" s="106">
        <v>816.59</v>
      </c>
      <c r="M31" s="122">
        <v>4003041</v>
      </c>
      <c r="N31" s="120"/>
      <c r="O31" s="110" t="s">
        <v>55</v>
      </c>
      <c r="P31" s="124" t="s">
        <v>56</v>
      </c>
      <c r="Q31" s="120"/>
    </row>
    <row r="32" spans="1:17" ht="15" x14ac:dyDescent="0.2">
      <c r="A32" s="117"/>
      <c r="B32" s="117"/>
      <c r="C32" s="121" t="s">
        <v>6</v>
      </c>
      <c r="D32" s="120"/>
      <c r="E32" s="111"/>
      <c r="G32" s="111"/>
      <c r="H32" s="108">
        <v>816.59</v>
      </c>
      <c r="I32" s="123"/>
      <c r="J32" s="120"/>
      <c r="K32" s="111"/>
      <c r="L32" s="108">
        <v>816.59</v>
      </c>
      <c r="M32" s="123"/>
      <c r="N32" s="120"/>
      <c r="O32" s="111"/>
      <c r="P32" s="123"/>
      <c r="Q32" s="120"/>
    </row>
    <row r="33" spans="1:17" ht="25.5" outlineLevel="1" x14ac:dyDescent="0.2">
      <c r="A33" s="116">
        <v>71954</v>
      </c>
      <c r="B33" s="116">
        <v>71954</v>
      </c>
      <c r="C33" s="119">
        <v>43972.603610104168</v>
      </c>
      <c r="D33" s="120"/>
      <c r="E33" s="110" t="s">
        <v>82</v>
      </c>
      <c r="G33" s="110" t="s">
        <v>54</v>
      </c>
      <c r="H33" s="106">
        <v>1600</v>
      </c>
      <c r="I33" s="124" t="s">
        <v>83</v>
      </c>
      <c r="J33" s="120"/>
      <c r="K33" s="107">
        <v>174267</v>
      </c>
      <c r="L33" s="106">
        <v>1600</v>
      </c>
      <c r="M33" s="122">
        <v>4405033</v>
      </c>
      <c r="N33" s="120"/>
      <c r="O33" s="110" t="s">
        <v>55</v>
      </c>
      <c r="P33" s="124" t="s">
        <v>56</v>
      </c>
      <c r="Q33" s="120"/>
    </row>
    <row r="34" spans="1:17" ht="15" x14ac:dyDescent="0.2">
      <c r="A34" s="117"/>
      <c r="B34" s="117"/>
      <c r="C34" s="121" t="s">
        <v>6</v>
      </c>
      <c r="D34" s="120"/>
      <c r="E34" s="111"/>
      <c r="G34" s="111"/>
      <c r="H34" s="108">
        <v>1600</v>
      </c>
      <c r="I34" s="123"/>
      <c r="J34" s="120"/>
      <c r="K34" s="111"/>
      <c r="L34" s="108">
        <v>1600</v>
      </c>
      <c r="M34" s="123"/>
      <c r="N34" s="120"/>
      <c r="O34" s="111"/>
      <c r="P34" s="123"/>
      <c r="Q34" s="120"/>
    </row>
    <row r="35" spans="1:17" ht="38.25" outlineLevel="1" x14ac:dyDescent="0.2">
      <c r="A35" s="116">
        <v>72028</v>
      </c>
      <c r="B35" s="116">
        <v>72028</v>
      </c>
      <c r="C35" s="119">
        <v>43976.896449965279</v>
      </c>
      <c r="D35" s="120"/>
      <c r="E35" s="110" t="s">
        <v>84</v>
      </c>
      <c r="G35" s="110" t="s">
        <v>54</v>
      </c>
      <c r="H35" s="106">
        <v>37500</v>
      </c>
      <c r="I35" s="124" t="s">
        <v>85</v>
      </c>
      <c r="J35" s="120"/>
      <c r="K35" s="107">
        <v>174254</v>
      </c>
      <c r="L35" s="106">
        <v>37500</v>
      </c>
      <c r="M35" s="122">
        <v>4992087</v>
      </c>
      <c r="N35" s="120"/>
      <c r="O35" s="110" t="s">
        <v>55</v>
      </c>
      <c r="P35" s="124" t="s">
        <v>56</v>
      </c>
      <c r="Q35" s="120"/>
    </row>
    <row r="36" spans="1:17" ht="15" x14ac:dyDescent="0.2">
      <c r="A36" s="117"/>
      <c r="B36" s="117"/>
      <c r="C36" s="121" t="s">
        <v>6</v>
      </c>
      <c r="D36" s="120"/>
      <c r="E36" s="111"/>
      <c r="G36" s="111"/>
      <c r="H36" s="108">
        <v>37500</v>
      </c>
      <c r="I36" s="123"/>
      <c r="J36" s="120"/>
      <c r="K36" s="111"/>
      <c r="L36" s="108">
        <v>37500</v>
      </c>
      <c r="M36" s="123"/>
      <c r="N36" s="120"/>
      <c r="O36" s="111"/>
      <c r="P36" s="123"/>
      <c r="Q36" s="120"/>
    </row>
    <row r="37" spans="1:17" ht="38.25" outlineLevel="1" x14ac:dyDescent="0.2">
      <c r="A37" s="116">
        <v>72040</v>
      </c>
      <c r="B37" s="116">
        <v>72040</v>
      </c>
      <c r="C37" s="119">
        <v>43977.424761192131</v>
      </c>
      <c r="D37" s="120"/>
      <c r="E37" s="110" t="s">
        <v>84</v>
      </c>
      <c r="G37" s="110" t="s">
        <v>54</v>
      </c>
      <c r="H37" s="106">
        <v>37500</v>
      </c>
      <c r="I37" s="124" t="s">
        <v>85</v>
      </c>
      <c r="J37" s="120"/>
      <c r="K37" s="107">
        <v>174241</v>
      </c>
      <c r="L37" s="106">
        <v>37500</v>
      </c>
      <c r="M37" s="122">
        <v>4304084</v>
      </c>
      <c r="N37" s="120"/>
      <c r="O37" s="110" t="s">
        <v>55</v>
      </c>
      <c r="P37" s="124" t="s">
        <v>56</v>
      </c>
      <c r="Q37" s="120"/>
    </row>
    <row r="38" spans="1:17" ht="15" x14ac:dyDescent="0.2">
      <c r="A38" s="117"/>
      <c r="B38" s="117"/>
      <c r="C38" s="121" t="s">
        <v>6</v>
      </c>
      <c r="D38" s="120"/>
      <c r="E38" s="111"/>
      <c r="G38" s="111"/>
      <c r="H38" s="108">
        <v>37500</v>
      </c>
      <c r="I38" s="123"/>
      <c r="J38" s="120"/>
      <c r="K38" s="111"/>
      <c r="L38" s="108">
        <v>37500</v>
      </c>
      <c r="M38" s="123"/>
      <c r="N38" s="120"/>
      <c r="O38" s="111"/>
      <c r="P38" s="123"/>
      <c r="Q38" s="120"/>
    </row>
    <row r="39" spans="1:17" ht="25.5" outlineLevel="1" x14ac:dyDescent="0.2">
      <c r="A39" s="116">
        <v>72207</v>
      </c>
      <c r="B39" s="116">
        <v>72207</v>
      </c>
      <c r="C39" s="119">
        <v>43985.447844247683</v>
      </c>
      <c r="D39" s="120"/>
      <c r="E39" s="110" t="s">
        <v>86</v>
      </c>
      <c r="G39" s="110" t="s">
        <v>54</v>
      </c>
      <c r="H39" s="106">
        <v>31554.51</v>
      </c>
      <c r="I39" s="124" t="s">
        <v>68</v>
      </c>
      <c r="J39" s="120"/>
      <c r="K39" s="107">
        <v>174241</v>
      </c>
      <c r="L39" s="106">
        <v>31554.51</v>
      </c>
      <c r="M39" s="122">
        <v>4304084</v>
      </c>
      <c r="N39" s="120"/>
      <c r="O39" s="110" t="s">
        <v>55</v>
      </c>
      <c r="P39" s="124" t="s">
        <v>148</v>
      </c>
      <c r="Q39" s="120"/>
    </row>
    <row r="40" spans="1:17" ht="15" x14ac:dyDescent="0.2">
      <c r="A40" s="117"/>
      <c r="B40" s="117"/>
      <c r="C40" s="121" t="s">
        <v>6</v>
      </c>
      <c r="D40" s="120"/>
      <c r="E40" s="111"/>
      <c r="G40" s="111"/>
      <c r="H40" s="108">
        <v>31554.51</v>
      </c>
      <c r="I40" s="123"/>
      <c r="J40" s="120"/>
      <c r="K40" s="111"/>
      <c r="L40" s="108">
        <v>31554.51</v>
      </c>
      <c r="M40" s="123"/>
      <c r="N40" s="120"/>
      <c r="O40" s="111"/>
      <c r="P40" s="123"/>
      <c r="Q40" s="120"/>
    </row>
    <row r="41" spans="1:17" ht="38.25" outlineLevel="1" x14ac:dyDescent="0.2">
      <c r="A41" s="116">
        <v>72387</v>
      </c>
      <c r="B41" s="116">
        <v>72387</v>
      </c>
      <c r="C41" s="119">
        <v>43994.505189965275</v>
      </c>
      <c r="D41" s="120"/>
      <c r="E41" s="110" t="s">
        <v>87</v>
      </c>
      <c r="G41" s="110" t="s">
        <v>54</v>
      </c>
      <c r="H41" s="106">
        <v>30000</v>
      </c>
      <c r="I41" s="124" t="s">
        <v>68</v>
      </c>
      <c r="J41" s="120"/>
      <c r="K41" s="107">
        <v>174237</v>
      </c>
      <c r="L41" s="106">
        <v>30000</v>
      </c>
      <c r="M41" s="122">
        <v>5061127</v>
      </c>
      <c r="N41" s="120"/>
      <c r="O41" s="110" t="s">
        <v>55</v>
      </c>
      <c r="P41" s="124" t="s">
        <v>56</v>
      </c>
      <c r="Q41" s="120"/>
    </row>
    <row r="42" spans="1:17" ht="15" x14ac:dyDescent="0.2">
      <c r="A42" s="117"/>
      <c r="B42" s="117"/>
      <c r="C42" s="121" t="s">
        <v>6</v>
      </c>
      <c r="D42" s="120"/>
      <c r="E42" s="111"/>
      <c r="G42" s="111"/>
      <c r="H42" s="108">
        <v>30000</v>
      </c>
      <c r="I42" s="123"/>
      <c r="J42" s="120"/>
      <c r="K42" s="111"/>
      <c r="L42" s="108">
        <v>30000</v>
      </c>
      <c r="M42" s="123"/>
      <c r="N42" s="120"/>
      <c r="O42" s="111"/>
      <c r="P42" s="123"/>
      <c r="Q42" s="120"/>
    </row>
    <row r="43" spans="1:17" ht="38.25" outlineLevel="1" x14ac:dyDescent="0.2">
      <c r="A43" s="116">
        <v>72594</v>
      </c>
      <c r="B43" s="116">
        <v>72594</v>
      </c>
      <c r="C43" s="119">
        <v>44006.458376388888</v>
      </c>
      <c r="D43" s="120"/>
      <c r="E43" s="110" t="s">
        <v>190</v>
      </c>
      <c r="G43" s="110" t="s">
        <v>54</v>
      </c>
      <c r="H43" s="106">
        <v>4900</v>
      </c>
      <c r="I43" s="124" t="s">
        <v>191</v>
      </c>
      <c r="J43" s="120"/>
      <c r="K43" s="107">
        <v>174234</v>
      </c>
      <c r="L43" s="106">
        <v>4900</v>
      </c>
      <c r="M43" s="122">
        <v>4147999</v>
      </c>
      <c r="N43" s="120"/>
      <c r="O43" s="110" t="s">
        <v>55</v>
      </c>
      <c r="P43" s="124" t="s">
        <v>56</v>
      </c>
      <c r="Q43" s="120"/>
    </row>
    <row r="44" spans="1:17" ht="15" x14ac:dyDescent="0.2">
      <c r="A44" s="117"/>
      <c r="B44" s="117"/>
      <c r="C44" s="121" t="s">
        <v>6</v>
      </c>
      <c r="D44" s="120"/>
      <c r="E44" s="111"/>
      <c r="G44" s="111"/>
      <c r="H44" s="108">
        <v>4900</v>
      </c>
      <c r="I44" s="123"/>
      <c r="J44" s="120"/>
      <c r="K44" s="111"/>
      <c r="L44" s="108">
        <v>4900</v>
      </c>
      <c r="M44" s="123"/>
      <c r="N44" s="120"/>
      <c r="O44" s="111"/>
      <c r="P44" s="123"/>
      <c r="Q44" s="120"/>
    </row>
    <row r="45" spans="1:17" ht="25.5" outlineLevel="1" x14ac:dyDescent="0.2">
      <c r="A45" s="116">
        <v>72783</v>
      </c>
      <c r="B45" s="116">
        <v>72783</v>
      </c>
      <c r="C45" s="119">
        <v>44013.742060960649</v>
      </c>
      <c r="D45" s="120"/>
      <c r="E45" s="110" t="s">
        <v>88</v>
      </c>
      <c r="G45" s="110" t="s">
        <v>54</v>
      </c>
      <c r="H45" s="106">
        <v>6487.13</v>
      </c>
      <c r="I45" s="124" t="s">
        <v>89</v>
      </c>
      <c r="J45" s="120"/>
      <c r="K45" s="107">
        <v>174234</v>
      </c>
      <c r="L45" s="106">
        <v>6487.13</v>
      </c>
      <c r="M45" s="122">
        <v>4147999</v>
      </c>
      <c r="N45" s="120"/>
      <c r="O45" s="110" t="s">
        <v>55</v>
      </c>
      <c r="P45" s="124" t="s">
        <v>56</v>
      </c>
      <c r="Q45" s="120"/>
    </row>
    <row r="46" spans="1:17" ht="15" x14ac:dyDescent="0.2">
      <c r="A46" s="117"/>
      <c r="B46" s="117"/>
      <c r="C46" s="121" t="s">
        <v>6</v>
      </c>
      <c r="D46" s="120"/>
      <c r="E46" s="111"/>
      <c r="G46" s="111"/>
      <c r="H46" s="108">
        <v>6487.13</v>
      </c>
      <c r="I46" s="123"/>
      <c r="J46" s="120"/>
      <c r="K46" s="111"/>
      <c r="L46" s="108">
        <v>6487.13</v>
      </c>
      <c r="M46" s="123"/>
      <c r="N46" s="120"/>
      <c r="O46" s="111"/>
      <c r="P46" s="123"/>
      <c r="Q46" s="120"/>
    </row>
    <row r="47" spans="1:17" ht="25.5" outlineLevel="1" x14ac:dyDescent="0.2">
      <c r="A47" s="116">
        <v>73050</v>
      </c>
      <c r="B47" s="116">
        <v>73050</v>
      </c>
      <c r="C47" s="119">
        <v>44028.473052083333</v>
      </c>
      <c r="D47" s="120"/>
      <c r="E47" s="110" t="s">
        <v>90</v>
      </c>
      <c r="G47" s="110" t="s">
        <v>54</v>
      </c>
      <c r="H47" s="106">
        <v>11986.25</v>
      </c>
      <c r="I47" s="124" t="s">
        <v>74</v>
      </c>
      <c r="J47" s="120"/>
      <c r="K47" s="107">
        <v>174239</v>
      </c>
      <c r="L47" s="106">
        <v>11986.25</v>
      </c>
      <c r="M47" s="122">
        <v>4991035</v>
      </c>
      <c r="N47" s="120"/>
      <c r="O47" s="110" t="s">
        <v>55</v>
      </c>
      <c r="P47" s="124" t="s">
        <v>56</v>
      </c>
      <c r="Q47" s="120"/>
    </row>
    <row r="48" spans="1:17" ht="15" x14ac:dyDescent="0.2">
      <c r="A48" s="117"/>
      <c r="B48" s="117"/>
      <c r="C48" s="121" t="s">
        <v>6</v>
      </c>
      <c r="D48" s="120"/>
      <c r="E48" s="111"/>
      <c r="G48" s="111"/>
      <c r="H48" s="108">
        <v>11986.25</v>
      </c>
      <c r="I48" s="123"/>
      <c r="J48" s="120"/>
      <c r="K48" s="111"/>
      <c r="L48" s="108">
        <v>11986.25</v>
      </c>
      <c r="M48" s="123"/>
      <c r="N48" s="120"/>
      <c r="O48" s="111"/>
      <c r="P48" s="123"/>
      <c r="Q48" s="120"/>
    </row>
    <row r="49" spans="1:17" ht="25.5" outlineLevel="1" x14ac:dyDescent="0.2">
      <c r="A49" s="116">
        <v>73672</v>
      </c>
      <c r="B49" s="116">
        <v>73672</v>
      </c>
      <c r="C49" s="119">
        <v>44064.599733298608</v>
      </c>
      <c r="D49" s="120"/>
      <c r="E49" s="110" t="s">
        <v>91</v>
      </c>
      <c r="G49" s="110" t="s">
        <v>54</v>
      </c>
      <c r="H49" s="106">
        <v>9329.6299999999992</v>
      </c>
      <c r="I49" s="124" t="s">
        <v>58</v>
      </c>
      <c r="J49" s="120"/>
      <c r="K49" s="107">
        <v>174235</v>
      </c>
      <c r="L49" s="106">
        <v>9329.6299999999992</v>
      </c>
      <c r="M49" s="122">
        <v>4002042</v>
      </c>
      <c r="N49" s="120"/>
      <c r="O49" s="110" t="s">
        <v>55</v>
      </c>
      <c r="P49" s="124" t="s">
        <v>56</v>
      </c>
      <c r="Q49" s="120"/>
    </row>
    <row r="50" spans="1:17" ht="15" x14ac:dyDescent="0.2">
      <c r="A50" s="117"/>
      <c r="B50" s="117"/>
      <c r="C50" s="121" t="s">
        <v>6</v>
      </c>
      <c r="D50" s="120"/>
      <c r="E50" s="111"/>
      <c r="G50" s="111"/>
      <c r="H50" s="108">
        <v>9329.6299999999992</v>
      </c>
      <c r="I50" s="123"/>
      <c r="J50" s="120"/>
      <c r="K50" s="111"/>
      <c r="L50" s="108">
        <v>9329.6299999999992</v>
      </c>
      <c r="M50" s="123"/>
      <c r="N50" s="120"/>
      <c r="O50" s="111"/>
      <c r="P50" s="123"/>
      <c r="Q50" s="120"/>
    </row>
    <row r="51" spans="1:17" ht="25.5" outlineLevel="1" x14ac:dyDescent="0.2">
      <c r="A51" s="116">
        <v>73673</v>
      </c>
      <c r="B51" s="116">
        <v>73673</v>
      </c>
      <c r="C51" s="119">
        <v>44064.60379533565</v>
      </c>
      <c r="D51" s="120"/>
      <c r="E51" s="110" t="s">
        <v>91</v>
      </c>
      <c r="G51" s="110" t="s">
        <v>54</v>
      </c>
      <c r="H51" s="106">
        <v>12490.77</v>
      </c>
      <c r="I51" s="124" t="s">
        <v>58</v>
      </c>
      <c r="J51" s="120"/>
      <c r="K51" s="107">
        <v>174241</v>
      </c>
      <c r="L51" s="106">
        <v>12490.77</v>
      </c>
      <c r="M51" s="122">
        <v>4304084</v>
      </c>
      <c r="N51" s="120"/>
      <c r="O51" s="110" t="s">
        <v>55</v>
      </c>
      <c r="P51" s="124" t="s">
        <v>56</v>
      </c>
      <c r="Q51" s="120"/>
    </row>
    <row r="52" spans="1:17" ht="15" x14ac:dyDescent="0.2">
      <c r="A52" s="117"/>
      <c r="B52" s="117"/>
      <c r="C52" s="121" t="s">
        <v>6</v>
      </c>
      <c r="D52" s="120"/>
      <c r="E52" s="111"/>
      <c r="G52" s="111"/>
      <c r="H52" s="108">
        <v>12490.77</v>
      </c>
      <c r="I52" s="123"/>
      <c r="J52" s="120"/>
      <c r="K52" s="111"/>
      <c r="L52" s="108">
        <v>12490.77</v>
      </c>
      <c r="M52" s="123"/>
      <c r="N52" s="120"/>
      <c r="O52" s="111"/>
      <c r="P52" s="123"/>
      <c r="Q52" s="120"/>
    </row>
    <row r="53" spans="1:17" ht="25.5" outlineLevel="1" x14ac:dyDescent="0.2">
      <c r="A53" s="116">
        <v>73675</v>
      </c>
      <c r="B53" s="116">
        <v>73675</v>
      </c>
      <c r="C53" s="119">
        <v>44064.63457681713</v>
      </c>
      <c r="D53" s="120"/>
      <c r="E53" s="110" t="s">
        <v>91</v>
      </c>
      <c r="G53" s="110" t="s">
        <v>54</v>
      </c>
      <c r="H53" s="106">
        <v>8725.6</v>
      </c>
      <c r="I53" s="124" t="s">
        <v>58</v>
      </c>
      <c r="J53" s="120"/>
      <c r="K53" s="107">
        <v>174235</v>
      </c>
      <c r="L53" s="106">
        <v>8725.6</v>
      </c>
      <c r="M53" s="122">
        <v>4002042</v>
      </c>
      <c r="N53" s="120"/>
      <c r="O53" s="110" t="s">
        <v>55</v>
      </c>
      <c r="P53" s="124" t="s">
        <v>56</v>
      </c>
      <c r="Q53" s="120"/>
    </row>
    <row r="54" spans="1:17" ht="15" x14ac:dyDescent="0.2">
      <c r="A54" s="117"/>
      <c r="B54" s="117"/>
      <c r="C54" s="121" t="s">
        <v>6</v>
      </c>
      <c r="D54" s="120"/>
      <c r="E54" s="111"/>
      <c r="G54" s="111"/>
      <c r="H54" s="108">
        <v>8725.6</v>
      </c>
      <c r="I54" s="123"/>
      <c r="J54" s="120"/>
      <c r="K54" s="111"/>
      <c r="L54" s="108">
        <v>8725.6</v>
      </c>
      <c r="M54" s="123"/>
      <c r="N54" s="120"/>
      <c r="O54" s="111"/>
      <c r="P54" s="123"/>
      <c r="Q54" s="120"/>
    </row>
    <row r="55" spans="1:17" ht="51" outlineLevel="1" x14ac:dyDescent="0.2">
      <c r="A55" s="116">
        <v>73684</v>
      </c>
      <c r="B55" s="116">
        <v>73684</v>
      </c>
      <c r="C55" s="119">
        <v>44064.679540972218</v>
      </c>
      <c r="D55" s="120"/>
      <c r="E55" s="110" t="s">
        <v>92</v>
      </c>
      <c r="G55" s="110" t="s">
        <v>54</v>
      </c>
      <c r="H55" s="106">
        <v>100000</v>
      </c>
      <c r="I55" s="124" t="s">
        <v>68</v>
      </c>
      <c r="J55" s="120"/>
      <c r="K55" s="107">
        <v>174252</v>
      </c>
      <c r="L55" s="106">
        <v>100000</v>
      </c>
      <c r="M55" s="122">
        <v>4428043</v>
      </c>
      <c r="N55" s="120"/>
      <c r="O55" s="110" t="s">
        <v>55</v>
      </c>
      <c r="P55" s="124" t="s">
        <v>56</v>
      </c>
      <c r="Q55" s="120"/>
    </row>
    <row r="56" spans="1:17" ht="15" x14ac:dyDescent="0.2">
      <c r="A56" s="117"/>
      <c r="B56" s="117"/>
      <c r="C56" s="121" t="s">
        <v>6</v>
      </c>
      <c r="D56" s="120"/>
      <c r="E56" s="111"/>
      <c r="G56" s="111"/>
      <c r="H56" s="108">
        <v>100000</v>
      </c>
      <c r="I56" s="123"/>
      <c r="J56" s="120"/>
      <c r="K56" s="111"/>
      <c r="L56" s="108">
        <v>100000</v>
      </c>
      <c r="M56" s="123"/>
      <c r="N56" s="120"/>
      <c r="O56" s="111"/>
      <c r="P56" s="123"/>
      <c r="Q56" s="120"/>
    </row>
    <row r="57" spans="1:17" ht="51" outlineLevel="1" x14ac:dyDescent="0.2">
      <c r="A57" s="116">
        <v>73688</v>
      </c>
      <c r="B57" s="116">
        <v>73688</v>
      </c>
      <c r="C57" s="119">
        <v>44064.780552662036</v>
      </c>
      <c r="D57" s="120"/>
      <c r="E57" s="110" t="s">
        <v>92</v>
      </c>
      <c r="G57" s="110" t="s">
        <v>54</v>
      </c>
      <c r="H57" s="106">
        <v>80000</v>
      </c>
      <c r="I57" s="124" t="s">
        <v>68</v>
      </c>
      <c r="J57" s="120"/>
      <c r="K57" s="107">
        <v>174252</v>
      </c>
      <c r="L57" s="106">
        <v>80000</v>
      </c>
      <c r="M57" s="122">
        <v>4469043</v>
      </c>
      <c r="N57" s="120"/>
      <c r="O57" s="110" t="s">
        <v>55</v>
      </c>
      <c r="P57" s="124" t="s">
        <v>56</v>
      </c>
      <c r="Q57" s="120"/>
    </row>
    <row r="58" spans="1:17" ht="15" x14ac:dyDescent="0.2">
      <c r="A58" s="117"/>
      <c r="B58" s="117"/>
      <c r="C58" s="121" t="s">
        <v>6</v>
      </c>
      <c r="D58" s="120"/>
      <c r="E58" s="111"/>
      <c r="G58" s="111"/>
      <c r="H58" s="108">
        <v>80000</v>
      </c>
      <c r="I58" s="123"/>
      <c r="J58" s="120"/>
      <c r="K58" s="111"/>
      <c r="L58" s="108">
        <v>80000</v>
      </c>
      <c r="M58" s="123"/>
      <c r="N58" s="120"/>
      <c r="O58" s="111"/>
      <c r="P58" s="123"/>
      <c r="Q58" s="120"/>
    </row>
    <row r="59" spans="1:17" ht="51" outlineLevel="1" x14ac:dyDescent="0.2">
      <c r="A59" s="116">
        <v>73689</v>
      </c>
      <c r="B59" s="116">
        <v>73689</v>
      </c>
      <c r="C59" s="119">
        <v>44064.793852199073</v>
      </c>
      <c r="D59" s="120"/>
      <c r="E59" s="110" t="s">
        <v>92</v>
      </c>
      <c r="G59" s="110" t="s">
        <v>54</v>
      </c>
      <c r="H59" s="106">
        <v>150000</v>
      </c>
      <c r="I59" s="124" t="s">
        <v>68</v>
      </c>
      <c r="J59" s="120"/>
      <c r="K59" s="107">
        <v>174252</v>
      </c>
      <c r="L59" s="106">
        <v>150000</v>
      </c>
      <c r="M59" s="122">
        <v>4249043</v>
      </c>
      <c r="N59" s="120"/>
      <c r="O59" s="110" t="s">
        <v>55</v>
      </c>
      <c r="P59" s="124" t="s">
        <v>56</v>
      </c>
      <c r="Q59" s="120"/>
    </row>
    <row r="60" spans="1:17" ht="15" x14ac:dyDescent="0.2">
      <c r="A60" s="117"/>
      <c r="B60" s="117"/>
      <c r="C60" s="121" t="s">
        <v>6</v>
      </c>
      <c r="D60" s="120"/>
      <c r="E60" s="111"/>
      <c r="G60" s="111"/>
      <c r="H60" s="108">
        <v>150000</v>
      </c>
      <c r="I60" s="123"/>
      <c r="J60" s="120"/>
      <c r="K60" s="111"/>
      <c r="L60" s="108">
        <v>150000</v>
      </c>
      <c r="M60" s="123"/>
      <c r="N60" s="120"/>
      <c r="O60" s="111"/>
      <c r="P60" s="123"/>
      <c r="Q60" s="120"/>
    </row>
    <row r="61" spans="1:17" ht="51" outlineLevel="1" x14ac:dyDescent="0.2">
      <c r="A61" s="116">
        <v>73690</v>
      </c>
      <c r="B61" s="116">
        <v>73690</v>
      </c>
      <c r="C61" s="119">
        <v>44064.79730366898</v>
      </c>
      <c r="D61" s="120"/>
      <c r="E61" s="110" t="s">
        <v>93</v>
      </c>
      <c r="G61" s="110" t="s">
        <v>54</v>
      </c>
      <c r="H61" s="106">
        <v>50000</v>
      </c>
      <c r="I61" s="124" t="s">
        <v>68</v>
      </c>
      <c r="J61" s="120"/>
      <c r="K61" s="107">
        <v>174252</v>
      </c>
      <c r="L61" s="106">
        <v>50000</v>
      </c>
      <c r="M61" s="122">
        <v>4250043</v>
      </c>
      <c r="N61" s="120"/>
      <c r="O61" s="110" t="s">
        <v>55</v>
      </c>
      <c r="P61" s="124" t="s">
        <v>56</v>
      </c>
      <c r="Q61" s="120"/>
    </row>
    <row r="62" spans="1:17" ht="15" x14ac:dyDescent="0.2">
      <c r="A62" s="117"/>
      <c r="B62" s="117"/>
      <c r="C62" s="121" t="s">
        <v>6</v>
      </c>
      <c r="D62" s="120"/>
      <c r="E62" s="111"/>
      <c r="G62" s="111"/>
      <c r="H62" s="108">
        <v>50000</v>
      </c>
      <c r="I62" s="123"/>
      <c r="J62" s="120"/>
      <c r="K62" s="111"/>
      <c r="L62" s="108">
        <v>50000</v>
      </c>
      <c r="M62" s="123"/>
      <c r="N62" s="120"/>
      <c r="O62" s="111"/>
      <c r="P62" s="123"/>
      <c r="Q62" s="120"/>
    </row>
    <row r="63" spans="1:17" ht="51" outlineLevel="1" x14ac:dyDescent="0.2">
      <c r="A63" s="116">
        <v>73691</v>
      </c>
      <c r="B63" s="116">
        <v>73691</v>
      </c>
      <c r="C63" s="119">
        <v>44064.805744594909</v>
      </c>
      <c r="D63" s="120"/>
      <c r="E63" s="110" t="s">
        <v>93</v>
      </c>
      <c r="G63" s="110" t="s">
        <v>54</v>
      </c>
      <c r="H63" s="106">
        <v>27360</v>
      </c>
      <c r="I63" s="124" t="s">
        <v>68</v>
      </c>
      <c r="J63" s="120"/>
      <c r="K63" s="107">
        <v>174234</v>
      </c>
      <c r="L63" s="106">
        <v>27360</v>
      </c>
      <c r="M63" s="122">
        <v>4147999</v>
      </c>
      <c r="N63" s="120"/>
      <c r="O63" s="110" t="s">
        <v>55</v>
      </c>
      <c r="P63" s="124" t="s">
        <v>56</v>
      </c>
      <c r="Q63" s="120"/>
    </row>
    <row r="64" spans="1:17" ht="15" x14ac:dyDescent="0.2">
      <c r="A64" s="117"/>
      <c r="B64" s="117"/>
      <c r="C64" s="121" t="s">
        <v>6</v>
      </c>
      <c r="D64" s="120"/>
      <c r="E64" s="111"/>
      <c r="G64" s="111"/>
      <c r="H64" s="108">
        <v>27360</v>
      </c>
      <c r="I64" s="123"/>
      <c r="J64" s="120"/>
      <c r="K64" s="111"/>
      <c r="L64" s="108">
        <v>27360</v>
      </c>
      <c r="M64" s="123"/>
      <c r="N64" s="120"/>
      <c r="O64" s="111"/>
      <c r="P64" s="123"/>
      <c r="Q64" s="120"/>
    </row>
    <row r="65" spans="1:17" ht="51" outlineLevel="1" x14ac:dyDescent="0.2">
      <c r="A65" s="116">
        <v>73694</v>
      </c>
      <c r="B65" s="116">
        <v>73694</v>
      </c>
      <c r="C65" s="119">
        <v>44066.895893402776</v>
      </c>
      <c r="D65" s="120"/>
      <c r="E65" s="110" t="s">
        <v>176</v>
      </c>
      <c r="G65" s="110" t="s">
        <v>54</v>
      </c>
      <c r="H65" s="106">
        <v>5000</v>
      </c>
      <c r="I65" s="124" t="s">
        <v>174</v>
      </c>
      <c r="J65" s="120"/>
      <c r="K65" s="107">
        <v>174268</v>
      </c>
      <c r="L65" s="106">
        <v>5000</v>
      </c>
      <c r="M65" s="122">
        <v>4004371</v>
      </c>
      <c r="N65" s="120"/>
      <c r="O65" s="110" t="s">
        <v>55</v>
      </c>
      <c r="P65" s="124" t="s">
        <v>56</v>
      </c>
      <c r="Q65" s="120"/>
    </row>
    <row r="66" spans="1:17" ht="15" x14ac:dyDescent="0.2">
      <c r="A66" s="117"/>
      <c r="B66" s="117"/>
      <c r="C66" s="121" t="s">
        <v>6</v>
      </c>
      <c r="D66" s="120"/>
      <c r="E66" s="111"/>
      <c r="G66" s="111"/>
      <c r="H66" s="108">
        <v>5000</v>
      </c>
      <c r="I66" s="123"/>
      <c r="J66" s="120"/>
      <c r="K66" s="111"/>
      <c r="L66" s="108">
        <v>5000</v>
      </c>
      <c r="M66" s="123"/>
      <c r="N66" s="120"/>
      <c r="O66" s="111"/>
      <c r="P66" s="123"/>
      <c r="Q66" s="120"/>
    </row>
    <row r="67" spans="1:17" ht="51" outlineLevel="1" x14ac:dyDescent="0.2">
      <c r="A67" s="116">
        <v>73695</v>
      </c>
      <c r="B67" s="116">
        <v>73695</v>
      </c>
      <c r="C67" s="119">
        <v>44066.909742013886</v>
      </c>
      <c r="D67" s="120"/>
      <c r="E67" s="110" t="s">
        <v>177</v>
      </c>
      <c r="G67" s="110" t="s">
        <v>54</v>
      </c>
      <c r="H67" s="106">
        <v>30000</v>
      </c>
      <c r="I67" s="124" t="s">
        <v>174</v>
      </c>
      <c r="J67" s="120"/>
      <c r="K67" s="107">
        <v>174264</v>
      </c>
      <c r="L67" s="106">
        <v>30000</v>
      </c>
      <c r="M67" s="122">
        <v>4003261</v>
      </c>
      <c r="N67" s="120"/>
      <c r="O67" s="110" t="s">
        <v>55</v>
      </c>
      <c r="P67" s="124" t="s">
        <v>56</v>
      </c>
      <c r="Q67" s="120"/>
    </row>
    <row r="68" spans="1:17" ht="15" x14ac:dyDescent="0.2">
      <c r="A68" s="117"/>
      <c r="B68" s="117"/>
      <c r="C68" s="121" t="s">
        <v>6</v>
      </c>
      <c r="D68" s="120"/>
      <c r="E68" s="111"/>
      <c r="G68" s="111"/>
      <c r="H68" s="108">
        <v>30000</v>
      </c>
      <c r="I68" s="123"/>
      <c r="J68" s="120"/>
      <c r="K68" s="111"/>
      <c r="L68" s="108">
        <v>30000</v>
      </c>
      <c r="M68" s="123"/>
      <c r="N68" s="120"/>
      <c r="O68" s="111"/>
      <c r="P68" s="123"/>
      <c r="Q68" s="120"/>
    </row>
    <row r="69" spans="1:17" ht="51" outlineLevel="1" x14ac:dyDescent="0.2">
      <c r="A69" s="116">
        <v>73696</v>
      </c>
      <c r="B69" s="116">
        <v>73696</v>
      </c>
      <c r="C69" s="119">
        <v>44066.922644444443</v>
      </c>
      <c r="D69" s="120"/>
      <c r="E69" s="110" t="s">
        <v>177</v>
      </c>
      <c r="G69" s="110" t="s">
        <v>54</v>
      </c>
      <c r="H69" s="106">
        <v>10000</v>
      </c>
      <c r="I69" s="124" t="s">
        <v>174</v>
      </c>
      <c r="J69" s="120"/>
      <c r="K69" s="107">
        <v>174264</v>
      </c>
      <c r="L69" s="106">
        <v>10000</v>
      </c>
      <c r="M69" s="122">
        <v>4003711</v>
      </c>
      <c r="N69" s="120"/>
      <c r="O69" s="110" t="s">
        <v>55</v>
      </c>
      <c r="P69" s="124" t="s">
        <v>56</v>
      </c>
      <c r="Q69" s="120"/>
    </row>
    <row r="70" spans="1:17" ht="15" x14ac:dyDescent="0.2">
      <c r="A70" s="117"/>
      <c r="B70" s="117"/>
      <c r="C70" s="121" t="s">
        <v>6</v>
      </c>
      <c r="D70" s="120"/>
      <c r="E70" s="111"/>
      <c r="G70" s="111"/>
      <c r="H70" s="108">
        <v>10000</v>
      </c>
      <c r="I70" s="123"/>
      <c r="J70" s="120"/>
      <c r="K70" s="111"/>
      <c r="L70" s="108">
        <v>10000</v>
      </c>
      <c r="M70" s="123"/>
      <c r="N70" s="120"/>
      <c r="O70" s="111"/>
      <c r="P70" s="123"/>
      <c r="Q70" s="120"/>
    </row>
    <row r="71" spans="1:17" ht="51" outlineLevel="1" x14ac:dyDescent="0.2">
      <c r="A71" s="116">
        <v>73697</v>
      </c>
      <c r="B71" s="116">
        <v>73697</v>
      </c>
      <c r="C71" s="119">
        <v>44066.925002743053</v>
      </c>
      <c r="D71" s="120"/>
      <c r="E71" s="110" t="s">
        <v>177</v>
      </c>
      <c r="G71" s="110" t="s">
        <v>54</v>
      </c>
      <c r="H71" s="106">
        <v>35000</v>
      </c>
      <c r="I71" s="124" t="s">
        <v>174</v>
      </c>
      <c r="J71" s="120"/>
      <c r="K71" s="107">
        <v>174264</v>
      </c>
      <c r="L71" s="106">
        <v>35000</v>
      </c>
      <c r="M71" s="122">
        <v>4003301</v>
      </c>
      <c r="N71" s="120"/>
      <c r="O71" s="110" t="s">
        <v>55</v>
      </c>
      <c r="P71" s="124" t="s">
        <v>56</v>
      </c>
      <c r="Q71" s="120"/>
    </row>
    <row r="72" spans="1:17" ht="15" x14ac:dyDescent="0.2">
      <c r="A72" s="117"/>
      <c r="B72" s="117"/>
      <c r="C72" s="121" t="s">
        <v>6</v>
      </c>
      <c r="D72" s="120"/>
      <c r="E72" s="111"/>
      <c r="G72" s="111"/>
      <c r="H72" s="108">
        <v>35000</v>
      </c>
      <c r="I72" s="123"/>
      <c r="J72" s="120"/>
      <c r="K72" s="111"/>
      <c r="L72" s="108">
        <v>35000</v>
      </c>
      <c r="M72" s="123"/>
      <c r="N72" s="120"/>
      <c r="O72" s="111"/>
      <c r="P72" s="123"/>
      <c r="Q72" s="120"/>
    </row>
    <row r="73" spans="1:17" ht="76.5" outlineLevel="1" x14ac:dyDescent="0.2">
      <c r="A73" s="116">
        <v>73698</v>
      </c>
      <c r="B73" s="116">
        <v>73698</v>
      </c>
      <c r="C73" s="119">
        <v>44066.928724884259</v>
      </c>
      <c r="D73" s="120"/>
      <c r="E73" s="110" t="s">
        <v>94</v>
      </c>
      <c r="G73" s="110" t="s">
        <v>54</v>
      </c>
      <c r="H73" s="106">
        <v>30000</v>
      </c>
      <c r="I73" s="124" t="s">
        <v>174</v>
      </c>
      <c r="J73" s="120"/>
      <c r="K73" s="107">
        <v>174264</v>
      </c>
      <c r="L73" s="106">
        <v>30000</v>
      </c>
      <c r="M73" s="122">
        <v>4003601</v>
      </c>
      <c r="N73" s="120"/>
      <c r="O73" s="110" t="s">
        <v>55</v>
      </c>
      <c r="P73" s="124" t="s">
        <v>56</v>
      </c>
      <c r="Q73" s="120"/>
    </row>
    <row r="74" spans="1:17" ht="15" x14ac:dyDescent="0.2">
      <c r="A74" s="117"/>
      <c r="B74" s="117"/>
      <c r="C74" s="121" t="s">
        <v>6</v>
      </c>
      <c r="D74" s="120"/>
      <c r="E74" s="111"/>
      <c r="G74" s="111"/>
      <c r="H74" s="108">
        <v>30000</v>
      </c>
      <c r="I74" s="123"/>
      <c r="J74" s="120"/>
      <c r="K74" s="111"/>
      <c r="L74" s="108">
        <v>30000</v>
      </c>
      <c r="M74" s="123"/>
      <c r="N74" s="120"/>
      <c r="O74" s="111"/>
      <c r="P74" s="123"/>
      <c r="Q74" s="120"/>
    </row>
    <row r="75" spans="1:17" ht="76.5" outlineLevel="1" x14ac:dyDescent="0.2">
      <c r="A75" s="116">
        <v>73699</v>
      </c>
      <c r="B75" s="116">
        <v>73699</v>
      </c>
      <c r="C75" s="119">
        <v>44066.931568599532</v>
      </c>
      <c r="D75" s="120"/>
      <c r="E75" s="110" t="s">
        <v>94</v>
      </c>
      <c r="G75" s="110" t="s">
        <v>54</v>
      </c>
      <c r="H75" s="106">
        <v>30000</v>
      </c>
      <c r="I75" s="124" t="s">
        <v>174</v>
      </c>
      <c r="J75" s="120"/>
      <c r="K75" s="107">
        <v>174264</v>
      </c>
      <c r="L75" s="106">
        <v>30000</v>
      </c>
      <c r="M75" s="122">
        <v>4003651</v>
      </c>
      <c r="N75" s="120"/>
      <c r="O75" s="110" t="s">
        <v>55</v>
      </c>
      <c r="P75" s="124" t="s">
        <v>56</v>
      </c>
      <c r="Q75" s="120"/>
    </row>
    <row r="76" spans="1:17" ht="15" x14ac:dyDescent="0.2">
      <c r="A76" s="117"/>
      <c r="B76" s="117"/>
      <c r="C76" s="121" t="s">
        <v>6</v>
      </c>
      <c r="D76" s="120"/>
      <c r="E76" s="111"/>
      <c r="G76" s="111"/>
      <c r="H76" s="108">
        <v>30000</v>
      </c>
      <c r="I76" s="123"/>
      <c r="J76" s="120"/>
      <c r="K76" s="111"/>
      <c r="L76" s="108">
        <v>30000</v>
      </c>
      <c r="M76" s="123"/>
      <c r="N76" s="120"/>
      <c r="O76" s="111"/>
      <c r="P76" s="123"/>
      <c r="Q76" s="120"/>
    </row>
    <row r="77" spans="1:17" ht="76.5" outlineLevel="1" x14ac:dyDescent="0.2">
      <c r="A77" s="116">
        <v>73700</v>
      </c>
      <c r="B77" s="116">
        <v>73700</v>
      </c>
      <c r="C77" s="119">
        <v>44066.935256631943</v>
      </c>
      <c r="D77" s="120"/>
      <c r="E77" s="110" t="s">
        <v>94</v>
      </c>
      <c r="G77" s="110" t="s">
        <v>54</v>
      </c>
      <c r="H77" s="106">
        <v>30000</v>
      </c>
      <c r="I77" s="124" t="s">
        <v>174</v>
      </c>
      <c r="J77" s="120"/>
      <c r="K77" s="107">
        <v>174264</v>
      </c>
      <c r="L77" s="106">
        <v>30000</v>
      </c>
      <c r="M77" s="122">
        <v>4003551</v>
      </c>
      <c r="N77" s="120"/>
      <c r="O77" s="110" t="s">
        <v>55</v>
      </c>
      <c r="P77" s="124" t="s">
        <v>56</v>
      </c>
      <c r="Q77" s="120"/>
    </row>
    <row r="78" spans="1:17" ht="15" x14ac:dyDescent="0.2">
      <c r="A78" s="117"/>
      <c r="B78" s="117"/>
      <c r="C78" s="121" t="s">
        <v>6</v>
      </c>
      <c r="D78" s="120"/>
      <c r="E78" s="111"/>
      <c r="G78" s="111"/>
      <c r="H78" s="108">
        <v>30000</v>
      </c>
      <c r="I78" s="123"/>
      <c r="J78" s="120"/>
      <c r="K78" s="111"/>
      <c r="L78" s="108">
        <v>30000</v>
      </c>
      <c r="M78" s="123"/>
      <c r="N78" s="120"/>
      <c r="O78" s="111"/>
      <c r="P78" s="123"/>
      <c r="Q78" s="120"/>
    </row>
    <row r="79" spans="1:17" ht="76.5" outlineLevel="1" x14ac:dyDescent="0.2">
      <c r="A79" s="116">
        <v>73701</v>
      </c>
      <c r="B79" s="116">
        <v>73701</v>
      </c>
      <c r="C79" s="119">
        <v>44066.939398032402</v>
      </c>
      <c r="D79" s="120"/>
      <c r="E79" s="110" t="s">
        <v>94</v>
      </c>
      <c r="G79" s="110" t="s">
        <v>54</v>
      </c>
      <c r="H79" s="106">
        <v>30000</v>
      </c>
      <c r="I79" s="124" t="s">
        <v>174</v>
      </c>
      <c r="J79" s="120"/>
      <c r="K79" s="107">
        <v>174264</v>
      </c>
      <c r="L79" s="106">
        <v>30000</v>
      </c>
      <c r="M79" s="122">
        <v>4003352</v>
      </c>
      <c r="N79" s="120"/>
      <c r="O79" s="110" t="s">
        <v>55</v>
      </c>
      <c r="P79" s="124" t="s">
        <v>56</v>
      </c>
      <c r="Q79" s="120"/>
    </row>
    <row r="80" spans="1:17" ht="15" x14ac:dyDescent="0.2">
      <c r="A80" s="117"/>
      <c r="B80" s="117"/>
      <c r="C80" s="121" t="s">
        <v>6</v>
      </c>
      <c r="D80" s="120"/>
      <c r="E80" s="111"/>
      <c r="G80" s="111"/>
      <c r="H80" s="108">
        <v>30000</v>
      </c>
      <c r="I80" s="123"/>
      <c r="J80" s="120"/>
      <c r="K80" s="111"/>
      <c r="L80" s="108">
        <v>30000</v>
      </c>
      <c r="M80" s="123"/>
      <c r="N80" s="120"/>
      <c r="O80" s="111"/>
      <c r="P80" s="123"/>
      <c r="Q80" s="120"/>
    </row>
    <row r="81" spans="1:17" ht="76.5" outlineLevel="1" x14ac:dyDescent="0.2">
      <c r="A81" s="116">
        <v>73702</v>
      </c>
      <c r="B81" s="116">
        <v>73702</v>
      </c>
      <c r="C81" s="119">
        <v>44066.948498032405</v>
      </c>
      <c r="D81" s="120"/>
      <c r="E81" s="110" t="s">
        <v>94</v>
      </c>
      <c r="G81" s="110" t="s">
        <v>54</v>
      </c>
      <c r="H81" s="106">
        <v>15000</v>
      </c>
      <c r="I81" s="124" t="s">
        <v>174</v>
      </c>
      <c r="J81" s="120"/>
      <c r="K81" s="107">
        <v>174264</v>
      </c>
      <c r="L81" s="106">
        <v>15000</v>
      </c>
      <c r="M81" s="122">
        <v>4003402</v>
      </c>
      <c r="N81" s="120"/>
      <c r="O81" s="110" t="s">
        <v>55</v>
      </c>
      <c r="P81" s="124" t="s">
        <v>56</v>
      </c>
      <c r="Q81" s="120"/>
    </row>
    <row r="82" spans="1:17" ht="15" x14ac:dyDescent="0.2">
      <c r="A82" s="117"/>
      <c r="B82" s="117"/>
      <c r="C82" s="121" t="s">
        <v>6</v>
      </c>
      <c r="D82" s="120"/>
      <c r="E82" s="111"/>
      <c r="G82" s="111"/>
      <c r="H82" s="108">
        <v>15000</v>
      </c>
      <c r="I82" s="123"/>
      <c r="J82" s="120"/>
      <c r="K82" s="111"/>
      <c r="L82" s="108">
        <v>15000</v>
      </c>
      <c r="M82" s="123"/>
      <c r="N82" s="120"/>
      <c r="O82" s="111"/>
      <c r="P82" s="123"/>
      <c r="Q82" s="120"/>
    </row>
    <row r="83" spans="1:17" ht="76.5" outlineLevel="1" x14ac:dyDescent="0.2">
      <c r="A83" s="116">
        <v>73703</v>
      </c>
      <c r="B83" s="116">
        <v>73703</v>
      </c>
      <c r="C83" s="119">
        <v>44066.952469675925</v>
      </c>
      <c r="D83" s="120"/>
      <c r="E83" s="110" t="s">
        <v>94</v>
      </c>
      <c r="G83" s="110" t="s">
        <v>54</v>
      </c>
      <c r="H83" s="106">
        <v>30000</v>
      </c>
      <c r="I83" s="124" t="s">
        <v>174</v>
      </c>
      <c r="J83" s="120"/>
      <c r="K83" s="107">
        <v>174264</v>
      </c>
      <c r="L83" s="106">
        <v>30000</v>
      </c>
      <c r="M83" s="122">
        <v>4003501</v>
      </c>
      <c r="N83" s="120"/>
      <c r="O83" s="110" t="s">
        <v>55</v>
      </c>
      <c r="P83" s="124" t="s">
        <v>56</v>
      </c>
      <c r="Q83" s="120"/>
    </row>
    <row r="84" spans="1:17" ht="15" x14ac:dyDescent="0.2">
      <c r="A84" s="117"/>
      <c r="B84" s="117"/>
      <c r="C84" s="121" t="s">
        <v>6</v>
      </c>
      <c r="D84" s="120"/>
      <c r="E84" s="111"/>
      <c r="G84" s="111"/>
      <c r="H84" s="108">
        <v>30000</v>
      </c>
      <c r="I84" s="123"/>
      <c r="J84" s="120"/>
      <c r="K84" s="111"/>
      <c r="L84" s="108">
        <v>30000</v>
      </c>
      <c r="M84" s="123"/>
      <c r="N84" s="120"/>
      <c r="O84" s="111"/>
      <c r="P84" s="123"/>
      <c r="Q84" s="120"/>
    </row>
    <row r="85" spans="1:17" ht="76.5" outlineLevel="1" x14ac:dyDescent="0.2">
      <c r="A85" s="116">
        <v>73705</v>
      </c>
      <c r="B85" s="116">
        <v>73705</v>
      </c>
      <c r="C85" s="119">
        <v>44066.960779247682</v>
      </c>
      <c r="D85" s="120"/>
      <c r="E85" s="110" t="s">
        <v>94</v>
      </c>
      <c r="G85" s="110" t="s">
        <v>54</v>
      </c>
      <c r="H85" s="106">
        <v>5000</v>
      </c>
      <c r="I85" s="124" t="s">
        <v>174</v>
      </c>
      <c r="J85" s="120"/>
      <c r="K85" s="107">
        <v>174264</v>
      </c>
      <c r="L85" s="106">
        <v>5000</v>
      </c>
      <c r="M85" s="122">
        <v>4003251</v>
      </c>
      <c r="N85" s="120"/>
      <c r="O85" s="110" t="s">
        <v>55</v>
      </c>
      <c r="P85" s="124" t="s">
        <v>56</v>
      </c>
      <c r="Q85" s="120"/>
    </row>
    <row r="86" spans="1:17" ht="15" x14ac:dyDescent="0.2">
      <c r="A86" s="117"/>
      <c r="B86" s="117"/>
      <c r="C86" s="121" t="s">
        <v>6</v>
      </c>
      <c r="D86" s="120"/>
      <c r="E86" s="111"/>
      <c r="G86" s="111"/>
      <c r="H86" s="108">
        <v>5000</v>
      </c>
      <c r="I86" s="123"/>
      <c r="J86" s="120"/>
      <c r="K86" s="111"/>
      <c r="L86" s="108">
        <v>5000</v>
      </c>
      <c r="M86" s="123"/>
      <c r="N86" s="120"/>
      <c r="O86" s="111"/>
      <c r="P86" s="123"/>
      <c r="Q86" s="120"/>
    </row>
    <row r="87" spans="1:17" ht="76.5" outlineLevel="1" x14ac:dyDescent="0.2">
      <c r="A87" s="116">
        <v>73706</v>
      </c>
      <c r="B87" s="116">
        <v>73706</v>
      </c>
      <c r="C87" s="119">
        <v>44067.002855752311</v>
      </c>
      <c r="D87" s="120"/>
      <c r="E87" s="110" t="s">
        <v>94</v>
      </c>
      <c r="G87" s="110" t="s">
        <v>54</v>
      </c>
      <c r="H87" s="106">
        <v>22838</v>
      </c>
      <c r="I87" s="124" t="s">
        <v>174</v>
      </c>
      <c r="J87" s="120"/>
      <c r="K87" s="107">
        <v>174258</v>
      </c>
      <c r="L87" s="106">
        <v>22838</v>
      </c>
      <c r="M87" s="122">
        <v>4001606</v>
      </c>
      <c r="N87" s="120"/>
      <c r="O87" s="110" t="s">
        <v>55</v>
      </c>
      <c r="P87" s="124" t="s">
        <v>56</v>
      </c>
      <c r="Q87" s="120"/>
    </row>
    <row r="88" spans="1:17" ht="15" x14ac:dyDescent="0.2">
      <c r="A88" s="117"/>
      <c r="B88" s="117"/>
      <c r="C88" s="121" t="s">
        <v>6</v>
      </c>
      <c r="D88" s="120"/>
      <c r="E88" s="111"/>
      <c r="G88" s="111"/>
      <c r="H88" s="108">
        <v>22838</v>
      </c>
      <c r="I88" s="123"/>
      <c r="J88" s="120"/>
      <c r="K88" s="111"/>
      <c r="L88" s="108">
        <v>22838</v>
      </c>
      <c r="M88" s="123"/>
      <c r="N88" s="120"/>
      <c r="O88" s="111"/>
      <c r="P88" s="123"/>
      <c r="Q88" s="120"/>
    </row>
    <row r="89" spans="1:17" ht="76.5" outlineLevel="1" x14ac:dyDescent="0.2">
      <c r="A89" s="116">
        <v>73708</v>
      </c>
      <c r="B89" s="116">
        <v>73708</v>
      </c>
      <c r="C89" s="119">
        <v>44067.009893252311</v>
      </c>
      <c r="D89" s="120"/>
      <c r="E89" s="110" t="s">
        <v>94</v>
      </c>
      <c r="G89" s="110" t="s">
        <v>54</v>
      </c>
      <c r="H89" s="106">
        <v>13500</v>
      </c>
      <c r="I89" s="124" t="s">
        <v>174</v>
      </c>
      <c r="J89" s="120"/>
      <c r="K89" s="107">
        <v>174258</v>
      </c>
      <c r="L89" s="106">
        <v>13500</v>
      </c>
      <c r="M89" s="122">
        <v>4001602</v>
      </c>
      <c r="N89" s="120"/>
      <c r="O89" s="110" t="s">
        <v>55</v>
      </c>
      <c r="P89" s="124" t="s">
        <v>56</v>
      </c>
      <c r="Q89" s="120"/>
    </row>
    <row r="90" spans="1:17" ht="15" x14ac:dyDescent="0.2">
      <c r="A90" s="117"/>
      <c r="B90" s="117"/>
      <c r="C90" s="121" t="s">
        <v>6</v>
      </c>
      <c r="D90" s="120"/>
      <c r="E90" s="111"/>
      <c r="G90" s="111"/>
      <c r="H90" s="108">
        <v>13500</v>
      </c>
      <c r="I90" s="123"/>
      <c r="J90" s="120"/>
      <c r="K90" s="111"/>
      <c r="L90" s="108">
        <v>13500</v>
      </c>
      <c r="M90" s="123"/>
      <c r="N90" s="120"/>
      <c r="O90" s="111"/>
      <c r="P90" s="123"/>
      <c r="Q90" s="120"/>
    </row>
    <row r="91" spans="1:17" ht="76.5" outlineLevel="1" x14ac:dyDescent="0.2">
      <c r="A91" s="116">
        <v>73709</v>
      </c>
      <c r="B91" s="116">
        <v>73709</v>
      </c>
      <c r="C91" s="119">
        <v>44067.013714502311</v>
      </c>
      <c r="D91" s="120"/>
      <c r="E91" s="110" t="s">
        <v>94</v>
      </c>
      <c r="G91" s="110" t="s">
        <v>54</v>
      </c>
      <c r="H91" s="106">
        <v>20000</v>
      </c>
      <c r="I91" s="124" t="s">
        <v>174</v>
      </c>
      <c r="J91" s="120"/>
      <c r="K91" s="107">
        <v>174258</v>
      </c>
      <c r="L91" s="106">
        <v>20000</v>
      </c>
      <c r="M91" s="122">
        <v>4479040</v>
      </c>
      <c r="N91" s="120"/>
      <c r="O91" s="110" t="s">
        <v>55</v>
      </c>
      <c r="P91" s="124" t="s">
        <v>56</v>
      </c>
      <c r="Q91" s="120"/>
    </row>
    <row r="92" spans="1:17" ht="15" x14ac:dyDescent="0.2">
      <c r="A92" s="117"/>
      <c r="B92" s="117"/>
      <c r="C92" s="121" t="s">
        <v>6</v>
      </c>
      <c r="D92" s="120"/>
      <c r="E92" s="111"/>
      <c r="G92" s="111"/>
      <c r="H92" s="108">
        <v>20000</v>
      </c>
      <c r="I92" s="123"/>
      <c r="J92" s="120"/>
      <c r="K92" s="111"/>
      <c r="L92" s="108">
        <v>20000</v>
      </c>
      <c r="M92" s="123"/>
      <c r="N92" s="120"/>
      <c r="O92" s="111"/>
      <c r="P92" s="123"/>
      <c r="Q92" s="120"/>
    </row>
    <row r="93" spans="1:17" ht="76.5" outlineLevel="1" x14ac:dyDescent="0.2">
      <c r="A93" s="116">
        <v>73710</v>
      </c>
      <c r="B93" s="116">
        <v>73710</v>
      </c>
      <c r="C93" s="119">
        <v>44067.017128587962</v>
      </c>
      <c r="D93" s="120"/>
      <c r="E93" s="110" t="s">
        <v>94</v>
      </c>
      <c r="G93" s="110" t="s">
        <v>54</v>
      </c>
      <c r="H93" s="106">
        <v>25000</v>
      </c>
      <c r="I93" s="124" t="s">
        <v>174</v>
      </c>
      <c r="J93" s="120"/>
      <c r="K93" s="107">
        <v>174258</v>
      </c>
      <c r="L93" s="106">
        <v>25000</v>
      </c>
      <c r="M93" s="122">
        <v>4001351</v>
      </c>
      <c r="N93" s="120"/>
      <c r="O93" s="110" t="s">
        <v>55</v>
      </c>
      <c r="P93" s="124" t="s">
        <v>56</v>
      </c>
      <c r="Q93" s="120"/>
    </row>
    <row r="94" spans="1:17" ht="15" x14ac:dyDescent="0.2">
      <c r="A94" s="117"/>
      <c r="B94" s="117"/>
      <c r="C94" s="121" t="s">
        <v>6</v>
      </c>
      <c r="D94" s="120"/>
      <c r="E94" s="111"/>
      <c r="G94" s="111"/>
      <c r="H94" s="108">
        <v>25000</v>
      </c>
      <c r="I94" s="123"/>
      <c r="J94" s="120"/>
      <c r="K94" s="111"/>
      <c r="L94" s="108">
        <v>25000</v>
      </c>
      <c r="M94" s="123"/>
      <c r="N94" s="120"/>
      <c r="O94" s="111"/>
      <c r="P94" s="123"/>
      <c r="Q94" s="120"/>
    </row>
    <row r="95" spans="1:17" ht="76.5" outlineLevel="1" x14ac:dyDescent="0.2">
      <c r="A95" s="116">
        <v>73711</v>
      </c>
      <c r="B95" s="116">
        <v>73711</v>
      </c>
      <c r="C95" s="119">
        <v>44067.020102349532</v>
      </c>
      <c r="D95" s="120"/>
      <c r="E95" s="110" t="s">
        <v>94</v>
      </c>
      <c r="G95" s="110" t="s">
        <v>54</v>
      </c>
      <c r="H95" s="106">
        <v>16000</v>
      </c>
      <c r="I95" s="124" t="s">
        <v>174</v>
      </c>
      <c r="J95" s="120"/>
      <c r="K95" s="107">
        <v>174258</v>
      </c>
      <c r="L95" s="106">
        <v>16000</v>
      </c>
      <c r="M95" s="122">
        <v>4001501</v>
      </c>
      <c r="N95" s="120"/>
      <c r="O95" s="110" t="s">
        <v>55</v>
      </c>
      <c r="P95" s="124" t="s">
        <v>56</v>
      </c>
      <c r="Q95" s="120"/>
    </row>
    <row r="96" spans="1:17" ht="15" x14ac:dyDescent="0.2">
      <c r="A96" s="117"/>
      <c r="B96" s="117"/>
      <c r="C96" s="121" t="s">
        <v>6</v>
      </c>
      <c r="D96" s="120"/>
      <c r="E96" s="111"/>
      <c r="G96" s="111"/>
      <c r="H96" s="108">
        <v>16000</v>
      </c>
      <c r="I96" s="123"/>
      <c r="J96" s="120"/>
      <c r="K96" s="111"/>
      <c r="L96" s="108">
        <v>16000</v>
      </c>
      <c r="M96" s="123"/>
      <c r="N96" s="120"/>
      <c r="O96" s="111"/>
      <c r="P96" s="123"/>
      <c r="Q96" s="120"/>
    </row>
    <row r="97" spans="1:17" ht="76.5" outlineLevel="1" x14ac:dyDescent="0.2">
      <c r="A97" s="116">
        <v>73713</v>
      </c>
      <c r="B97" s="116">
        <v>73713</v>
      </c>
      <c r="C97" s="119">
        <v>44067.02872978009</v>
      </c>
      <c r="D97" s="120"/>
      <c r="E97" s="110" t="s">
        <v>94</v>
      </c>
      <c r="G97" s="110" t="s">
        <v>54</v>
      </c>
      <c r="H97" s="106">
        <v>6972</v>
      </c>
      <c r="I97" s="124" t="s">
        <v>74</v>
      </c>
      <c r="J97" s="120"/>
      <c r="K97" s="107">
        <v>174258</v>
      </c>
      <c r="L97" s="106">
        <v>6972</v>
      </c>
      <c r="M97" s="122">
        <v>4001041</v>
      </c>
      <c r="N97" s="120"/>
      <c r="O97" s="110" t="s">
        <v>55</v>
      </c>
      <c r="P97" s="124" t="s">
        <v>56</v>
      </c>
      <c r="Q97" s="120"/>
    </row>
    <row r="98" spans="1:17" ht="15" x14ac:dyDescent="0.2">
      <c r="A98" s="117"/>
      <c r="B98" s="117"/>
      <c r="C98" s="121" t="s">
        <v>6</v>
      </c>
      <c r="D98" s="120"/>
      <c r="E98" s="111"/>
      <c r="G98" s="111"/>
      <c r="H98" s="108">
        <v>6972</v>
      </c>
      <c r="I98" s="123"/>
      <c r="J98" s="120"/>
      <c r="K98" s="111"/>
      <c r="L98" s="108">
        <v>6972</v>
      </c>
      <c r="M98" s="123"/>
      <c r="N98" s="120"/>
      <c r="O98" s="111"/>
      <c r="P98" s="123"/>
      <c r="Q98" s="120"/>
    </row>
    <row r="99" spans="1:17" ht="76.5" outlineLevel="1" x14ac:dyDescent="0.2">
      <c r="A99" s="116">
        <v>73714</v>
      </c>
      <c r="B99" s="116">
        <v>73714</v>
      </c>
      <c r="C99" s="119">
        <v>44067.033032141204</v>
      </c>
      <c r="D99" s="120"/>
      <c r="E99" s="110" t="s">
        <v>94</v>
      </c>
      <c r="G99" s="110" t="s">
        <v>54</v>
      </c>
      <c r="H99" s="106">
        <v>11000</v>
      </c>
      <c r="I99" s="124" t="s">
        <v>174</v>
      </c>
      <c r="J99" s="120"/>
      <c r="K99" s="107">
        <v>174258</v>
      </c>
      <c r="L99" s="106">
        <v>11000</v>
      </c>
      <c r="M99" s="122">
        <v>4001711</v>
      </c>
      <c r="N99" s="120"/>
      <c r="O99" s="110" t="s">
        <v>55</v>
      </c>
      <c r="P99" s="124" t="s">
        <v>56</v>
      </c>
      <c r="Q99" s="120"/>
    </row>
    <row r="100" spans="1:17" ht="15" x14ac:dyDescent="0.2">
      <c r="A100" s="117"/>
      <c r="B100" s="117"/>
      <c r="C100" s="121" t="s">
        <v>6</v>
      </c>
      <c r="D100" s="120"/>
      <c r="E100" s="111"/>
      <c r="G100" s="111"/>
      <c r="H100" s="108">
        <v>11000</v>
      </c>
      <c r="I100" s="123"/>
      <c r="J100" s="120"/>
      <c r="K100" s="111"/>
      <c r="L100" s="108">
        <v>11000</v>
      </c>
      <c r="M100" s="123"/>
      <c r="N100" s="120"/>
      <c r="O100" s="111"/>
      <c r="P100" s="123"/>
      <c r="Q100" s="120"/>
    </row>
    <row r="101" spans="1:17" ht="76.5" outlineLevel="1" x14ac:dyDescent="0.2">
      <c r="A101" s="116">
        <v>73715</v>
      </c>
      <c r="B101" s="116">
        <v>73715</v>
      </c>
      <c r="C101" s="119">
        <v>44067.035985497685</v>
      </c>
      <c r="D101" s="120"/>
      <c r="E101" s="110" t="s">
        <v>94</v>
      </c>
      <c r="G101" s="110" t="s">
        <v>54</v>
      </c>
      <c r="H101" s="106">
        <v>20000</v>
      </c>
      <c r="I101" s="124" t="s">
        <v>174</v>
      </c>
      <c r="J101" s="120"/>
      <c r="K101" s="107">
        <v>174258</v>
      </c>
      <c r="L101" s="106">
        <v>20000</v>
      </c>
      <c r="M101" s="122">
        <v>4481040</v>
      </c>
      <c r="N101" s="120"/>
      <c r="O101" s="110" t="s">
        <v>55</v>
      </c>
      <c r="P101" s="124" t="s">
        <v>56</v>
      </c>
      <c r="Q101" s="120"/>
    </row>
    <row r="102" spans="1:17" ht="15" x14ac:dyDescent="0.2">
      <c r="A102" s="117"/>
      <c r="B102" s="117"/>
      <c r="C102" s="121" t="s">
        <v>6</v>
      </c>
      <c r="D102" s="120"/>
      <c r="E102" s="111"/>
      <c r="G102" s="111"/>
      <c r="H102" s="108">
        <v>20000</v>
      </c>
      <c r="I102" s="123"/>
      <c r="J102" s="120"/>
      <c r="K102" s="111"/>
      <c r="L102" s="108">
        <v>20000</v>
      </c>
      <c r="M102" s="123"/>
      <c r="N102" s="120"/>
      <c r="O102" s="111"/>
      <c r="P102" s="123"/>
      <c r="Q102" s="120"/>
    </row>
    <row r="103" spans="1:17" ht="76.5" outlineLevel="1" x14ac:dyDescent="0.2">
      <c r="A103" s="116">
        <v>73716</v>
      </c>
      <c r="B103" s="116">
        <v>73716</v>
      </c>
      <c r="C103" s="119">
        <v>44067.039239814811</v>
      </c>
      <c r="D103" s="120"/>
      <c r="E103" s="110" t="s">
        <v>94</v>
      </c>
      <c r="G103" s="110" t="s">
        <v>54</v>
      </c>
      <c r="H103" s="106">
        <v>20000</v>
      </c>
      <c r="I103" s="124" t="s">
        <v>174</v>
      </c>
      <c r="J103" s="120"/>
      <c r="K103" s="107">
        <v>174258</v>
      </c>
      <c r="L103" s="106">
        <v>20000</v>
      </c>
      <c r="M103" s="122">
        <v>4001554</v>
      </c>
      <c r="N103" s="120"/>
      <c r="O103" s="110" t="s">
        <v>55</v>
      </c>
      <c r="P103" s="124" t="s">
        <v>56</v>
      </c>
      <c r="Q103" s="120"/>
    </row>
    <row r="104" spans="1:17" ht="15" x14ac:dyDescent="0.2">
      <c r="A104" s="117"/>
      <c r="B104" s="117"/>
      <c r="C104" s="121" t="s">
        <v>6</v>
      </c>
      <c r="D104" s="120"/>
      <c r="E104" s="111"/>
      <c r="G104" s="111"/>
      <c r="H104" s="108">
        <v>20000</v>
      </c>
      <c r="I104" s="123"/>
      <c r="J104" s="120"/>
      <c r="K104" s="111"/>
      <c r="L104" s="108">
        <v>20000</v>
      </c>
      <c r="M104" s="123"/>
      <c r="N104" s="120"/>
      <c r="O104" s="111"/>
      <c r="P104" s="123"/>
      <c r="Q104" s="120"/>
    </row>
    <row r="105" spans="1:17" ht="76.5" outlineLevel="1" x14ac:dyDescent="0.2">
      <c r="A105" s="116">
        <v>73717</v>
      </c>
      <c r="B105" s="116">
        <v>73717</v>
      </c>
      <c r="C105" s="119">
        <v>44067.041853356481</v>
      </c>
      <c r="D105" s="120"/>
      <c r="E105" s="110" t="s">
        <v>94</v>
      </c>
      <c r="G105" s="110" t="s">
        <v>54</v>
      </c>
      <c r="H105" s="106">
        <v>25000</v>
      </c>
      <c r="I105" s="124" t="s">
        <v>174</v>
      </c>
      <c r="J105" s="120"/>
      <c r="K105" s="107">
        <v>174258</v>
      </c>
      <c r="L105" s="106">
        <v>25000</v>
      </c>
      <c r="M105" s="122">
        <v>4001301</v>
      </c>
      <c r="N105" s="120"/>
      <c r="O105" s="110" t="s">
        <v>55</v>
      </c>
      <c r="P105" s="124" t="s">
        <v>56</v>
      </c>
      <c r="Q105" s="120"/>
    </row>
    <row r="106" spans="1:17" ht="15" x14ac:dyDescent="0.2">
      <c r="A106" s="117"/>
      <c r="B106" s="117"/>
      <c r="C106" s="121" t="s">
        <v>6</v>
      </c>
      <c r="D106" s="120"/>
      <c r="E106" s="111"/>
      <c r="G106" s="111"/>
      <c r="H106" s="108">
        <v>25000</v>
      </c>
      <c r="I106" s="123"/>
      <c r="J106" s="120"/>
      <c r="K106" s="111"/>
      <c r="L106" s="108">
        <v>25000</v>
      </c>
      <c r="M106" s="123"/>
      <c r="N106" s="120"/>
      <c r="O106" s="111"/>
      <c r="P106" s="123"/>
      <c r="Q106" s="120"/>
    </row>
    <row r="107" spans="1:17" ht="76.5" outlineLevel="1" x14ac:dyDescent="0.2">
      <c r="A107" s="116">
        <v>73718</v>
      </c>
      <c r="B107" s="116">
        <v>73718</v>
      </c>
      <c r="C107" s="119">
        <v>44067.044505902777</v>
      </c>
      <c r="D107" s="120"/>
      <c r="E107" s="110" t="s">
        <v>94</v>
      </c>
      <c r="G107" s="110" t="s">
        <v>54</v>
      </c>
      <c r="H107" s="106">
        <v>25000</v>
      </c>
      <c r="I107" s="124" t="s">
        <v>174</v>
      </c>
      <c r="J107" s="120"/>
      <c r="K107" s="107">
        <v>174258</v>
      </c>
      <c r="L107" s="106">
        <v>25000</v>
      </c>
      <c r="M107" s="122">
        <v>4001555</v>
      </c>
      <c r="N107" s="120"/>
      <c r="O107" s="110" t="s">
        <v>55</v>
      </c>
      <c r="P107" s="124" t="s">
        <v>56</v>
      </c>
      <c r="Q107" s="120"/>
    </row>
    <row r="108" spans="1:17" ht="15" x14ac:dyDescent="0.2">
      <c r="A108" s="117"/>
      <c r="B108" s="117"/>
      <c r="C108" s="121" t="s">
        <v>6</v>
      </c>
      <c r="D108" s="120"/>
      <c r="E108" s="111"/>
      <c r="G108" s="111"/>
      <c r="H108" s="108">
        <v>25000</v>
      </c>
      <c r="I108" s="123"/>
      <c r="J108" s="120"/>
      <c r="K108" s="111"/>
      <c r="L108" s="108">
        <v>25000</v>
      </c>
      <c r="M108" s="123"/>
      <c r="N108" s="120"/>
      <c r="O108" s="111"/>
      <c r="P108" s="123"/>
      <c r="Q108" s="120"/>
    </row>
    <row r="109" spans="1:17" ht="76.5" outlineLevel="1" x14ac:dyDescent="0.2">
      <c r="A109" s="116">
        <v>73719</v>
      </c>
      <c r="B109" s="116">
        <v>73719</v>
      </c>
      <c r="C109" s="119">
        <v>44067.047589814814</v>
      </c>
      <c r="D109" s="120"/>
      <c r="E109" s="110" t="s">
        <v>94</v>
      </c>
      <c r="G109" s="110" t="s">
        <v>54</v>
      </c>
      <c r="H109" s="106">
        <v>55000</v>
      </c>
      <c r="I109" s="124" t="s">
        <v>174</v>
      </c>
      <c r="J109" s="120"/>
      <c r="K109" s="107">
        <v>174258</v>
      </c>
      <c r="L109" s="106">
        <v>55000</v>
      </c>
      <c r="M109" s="122">
        <v>4001254</v>
      </c>
      <c r="N109" s="120"/>
      <c r="O109" s="110" t="s">
        <v>55</v>
      </c>
      <c r="P109" s="124" t="s">
        <v>56</v>
      </c>
      <c r="Q109" s="120"/>
    </row>
    <row r="110" spans="1:17" ht="15" x14ac:dyDescent="0.2">
      <c r="A110" s="117"/>
      <c r="B110" s="117"/>
      <c r="C110" s="121" t="s">
        <v>6</v>
      </c>
      <c r="D110" s="120"/>
      <c r="E110" s="111"/>
      <c r="G110" s="111"/>
      <c r="H110" s="108">
        <v>55000</v>
      </c>
      <c r="I110" s="123"/>
      <c r="J110" s="120"/>
      <c r="K110" s="111"/>
      <c r="L110" s="108">
        <v>55000</v>
      </c>
      <c r="M110" s="123"/>
      <c r="N110" s="120"/>
      <c r="O110" s="111"/>
      <c r="P110" s="123"/>
      <c r="Q110" s="120"/>
    </row>
    <row r="111" spans="1:17" ht="76.5" outlineLevel="1" x14ac:dyDescent="0.2">
      <c r="A111" s="116">
        <v>73720</v>
      </c>
      <c r="B111" s="116">
        <v>73720</v>
      </c>
      <c r="C111" s="119">
        <v>44067.054280868055</v>
      </c>
      <c r="D111" s="120"/>
      <c r="E111" s="110" t="s">
        <v>94</v>
      </c>
      <c r="G111" s="110" t="s">
        <v>54</v>
      </c>
      <c r="H111" s="106">
        <v>5000</v>
      </c>
      <c r="I111" s="124" t="s">
        <v>174</v>
      </c>
      <c r="J111" s="120"/>
      <c r="K111" s="107">
        <v>174258</v>
      </c>
      <c r="L111" s="106">
        <v>5000</v>
      </c>
      <c r="M111" s="122">
        <v>4001261</v>
      </c>
      <c r="N111" s="120"/>
      <c r="O111" s="110" t="s">
        <v>55</v>
      </c>
      <c r="P111" s="124" t="s">
        <v>56</v>
      </c>
      <c r="Q111" s="120"/>
    </row>
    <row r="112" spans="1:17" ht="15" x14ac:dyDescent="0.2">
      <c r="A112" s="117"/>
      <c r="B112" s="117"/>
      <c r="C112" s="121" t="s">
        <v>6</v>
      </c>
      <c r="D112" s="120"/>
      <c r="E112" s="111"/>
      <c r="G112" s="111"/>
      <c r="H112" s="108">
        <v>5000</v>
      </c>
      <c r="I112" s="123"/>
      <c r="J112" s="120"/>
      <c r="K112" s="111"/>
      <c r="L112" s="108">
        <v>5000</v>
      </c>
      <c r="M112" s="123"/>
      <c r="N112" s="120"/>
      <c r="O112" s="111"/>
      <c r="P112" s="123"/>
      <c r="Q112" s="120"/>
    </row>
    <row r="113" spans="1:17" ht="76.5" outlineLevel="1" x14ac:dyDescent="0.2">
      <c r="A113" s="116">
        <v>73721</v>
      </c>
      <c r="B113" s="116">
        <v>73721</v>
      </c>
      <c r="C113" s="119">
        <v>44067.057046412032</v>
      </c>
      <c r="D113" s="120"/>
      <c r="E113" s="110" t="s">
        <v>94</v>
      </c>
      <c r="G113" s="110" t="s">
        <v>54</v>
      </c>
      <c r="H113" s="106">
        <v>30000</v>
      </c>
      <c r="I113" s="124" t="s">
        <v>174</v>
      </c>
      <c r="J113" s="120"/>
      <c r="K113" s="107">
        <v>174263</v>
      </c>
      <c r="L113" s="106">
        <v>30000</v>
      </c>
      <c r="M113" s="122">
        <v>4001252</v>
      </c>
      <c r="N113" s="120"/>
      <c r="O113" s="110" t="s">
        <v>55</v>
      </c>
      <c r="P113" s="124" t="s">
        <v>56</v>
      </c>
      <c r="Q113" s="120"/>
    </row>
    <row r="114" spans="1:17" ht="15" x14ac:dyDescent="0.2">
      <c r="A114" s="117"/>
      <c r="B114" s="117"/>
      <c r="C114" s="121" t="s">
        <v>6</v>
      </c>
      <c r="D114" s="120"/>
      <c r="E114" s="111"/>
      <c r="G114" s="111"/>
      <c r="H114" s="108">
        <v>30000</v>
      </c>
      <c r="I114" s="123"/>
      <c r="J114" s="120"/>
      <c r="K114" s="111"/>
      <c r="L114" s="108">
        <v>30000</v>
      </c>
      <c r="M114" s="123"/>
      <c r="N114" s="120"/>
      <c r="O114" s="111"/>
      <c r="P114" s="123"/>
      <c r="Q114" s="120"/>
    </row>
    <row r="115" spans="1:17" ht="76.5" outlineLevel="1" x14ac:dyDescent="0.2">
      <c r="A115" s="116">
        <v>73722</v>
      </c>
      <c r="B115" s="116">
        <v>73722</v>
      </c>
      <c r="C115" s="119">
        <v>44067.059945567125</v>
      </c>
      <c r="D115" s="120"/>
      <c r="E115" s="110" t="s">
        <v>94</v>
      </c>
      <c r="G115" s="110" t="s">
        <v>54</v>
      </c>
      <c r="H115" s="106">
        <v>5000</v>
      </c>
      <c r="I115" s="124" t="s">
        <v>174</v>
      </c>
      <c r="J115" s="120"/>
      <c r="K115" s="107">
        <v>174263</v>
      </c>
      <c r="L115" s="106">
        <v>5000</v>
      </c>
      <c r="M115" s="122">
        <v>4001042</v>
      </c>
      <c r="N115" s="120"/>
      <c r="O115" s="110" t="s">
        <v>55</v>
      </c>
      <c r="P115" s="124" t="s">
        <v>56</v>
      </c>
      <c r="Q115" s="120"/>
    </row>
    <row r="116" spans="1:17" ht="15" x14ac:dyDescent="0.2">
      <c r="A116" s="117"/>
      <c r="B116" s="117"/>
      <c r="C116" s="121" t="s">
        <v>6</v>
      </c>
      <c r="D116" s="120"/>
      <c r="E116" s="111"/>
      <c r="G116" s="111"/>
      <c r="H116" s="108">
        <v>5000</v>
      </c>
      <c r="I116" s="123"/>
      <c r="J116" s="120"/>
      <c r="K116" s="111"/>
      <c r="L116" s="108">
        <v>5000</v>
      </c>
      <c r="M116" s="123"/>
      <c r="N116" s="120"/>
      <c r="O116" s="111"/>
      <c r="P116" s="123"/>
      <c r="Q116" s="120"/>
    </row>
    <row r="117" spans="1:17" ht="76.5" outlineLevel="1" x14ac:dyDescent="0.2">
      <c r="A117" s="116">
        <v>73723</v>
      </c>
      <c r="B117" s="116">
        <v>73723</v>
      </c>
      <c r="C117" s="119">
        <v>44067.063795833332</v>
      </c>
      <c r="D117" s="120"/>
      <c r="E117" s="110" t="s">
        <v>94</v>
      </c>
      <c r="G117" s="110" t="s">
        <v>54</v>
      </c>
      <c r="H117" s="106">
        <v>5000</v>
      </c>
      <c r="I117" s="124" t="s">
        <v>174</v>
      </c>
      <c r="J117" s="120"/>
      <c r="K117" s="107">
        <v>174263</v>
      </c>
      <c r="L117" s="106">
        <v>5000</v>
      </c>
      <c r="M117" s="122">
        <v>4001044</v>
      </c>
      <c r="N117" s="120"/>
      <c r="O117" s="110" t="s">
        <v>55</v>
      </c>
      <c r="P117" s="124" t="s">
        <v>56</v>
      </c>
      <c r="Q117" s="120"/>
    </row>
    <row r="118" spans="1:17" ht="15" x14ac:dyDescent="0.2">
      <c r="A118" s="117"/>
      <c r="B118" s="117"/>
      <c r="C118" s="121" t="s">
        <v>6</v>
      </c>
      <c r="D118" s="120"/>
      <c r="E118" s="111"/>
      <c r="G118" s="111"/>
      <c r="H118" s="108">
        <v>5000</v>
      </c>
      <c r="I118" s="123"/>
      <c r="J118" s="120"/>
      <c r="K118" s="111"/>
      <c r="L118" s="108">
        <v>5000</v>
      </c>
      <c r="M118" s="123"/>
      <c r="N118" s="120"/>
      <c r="O118" s="111"/>
      <c r="P118" s="123"/>
      <c r="Q118" s="120"/>
    </row>
    <row r="119" spans="1:17" ht="76.5" outlineLevel="1" x14ac:dyDescent="0.2">
      <c r="A119" s="116">
        <v>73724</v>
      </c>
      <c r="B119" s="116">
        <v>73724</v>
      </c>
      <c r="C119" s="119">
        <v>44067.067013657404</v>
      </c>
      <c r="D119" s="120"/>
      <c r="E119" s="110" t="s">
        <v>94</v>
      </c>
      <c r="G119" s="110" t="s">
        <v>54</v>
      </c>
      <c r="H119" s="106">
        <v>2500</v>
      </c>
      <c r="I119" s="124" t="s">
        <v>174</v>
      </c>
      <c r="J119" s="120"/>
      <c r="K119" s="107">
        <v>174263</v>
      </c>
      <c r="L119" s="106">
        <v>2500</v>
      </c>
      <c r="M119" s="122">
        <v>4001502</v>
      </c>
      <c r="N119" s="120"/>
      <c r="O119" s="110" t="s">
        <v>55</v>
      </c>
      <c r="P119" s="124" t="s">
        <v>56</v>
      </c>
      <c r="Q119" s="120"/>
    </row>
    <row r="120" spans="1:17" ht="15" x14ac:dyDescent="0.2">
      <c r="A120" s="117"/>
      <c r="B120" s="117"/>
      <c r="C120" s="121" t="s">
        <v>6</v>
      </c>
      <c r="D120" s="120"/>
      <c r="E120" s="111"/>
      <c r="G120" s="111"/>
      <c r="H120" s="108">
        <v>2500</v>
      </c>
      <c r="I120" s="123"/>
      <c r="J120" s="120"/>
      <c r="K120" s="111"/>
      <c r="L120" s="108">
        <v>2500</v>
      </c>
      <c r="M120" s="123"/>
      <c r="N120" s="120"/>
      <c r="O120" s="111"/>
      <c r="P120" s="123"/>
      <c r="Q120" s="120"/>
    </row>
    <row r="121" spans="1:17" ht="25.5" outlineLevel="1" x14ac:dyDescent="0.2">
      <c r="A121" s="116">
        <v>73882</v>
      </c>
      <c r="B121" s="116">
        <v>73882</v>
      </c>
      <c r="C121" s="119">
        <v>44074.582922604168</v>
      </c>
      <c r="D121" s="120"/>
      <c r="E121" s="110" t="s">
        <v>95</v>
      </c>
      <c r="G121" s="110" t="s">
        <v>54</v>
      </c>
      <c r="H121" s="106">
        <v>917.07</v>
      </c>
      <c r="I121" s="124" t="s">
        <v>58</v>
      </c>
      <c r="J121" s="120"/>
      <c r="K121" s="107">
        <v>189939</v>
      </c>
      <c r="L121" s="106">
        <v>917.07</v>
      </c>
      <c r="M121" s="122">
        <v>5130500</v>
      </c>
      <c r="N121" s="120"/>
      <c r="O121" s="110" t="s">
        <v>55</v>
      </c>
      <c r="P121" s="124" t="s">
        <v>56</v>
      </c>
      <c r="Q121" s="120"/>
    </row>
    <row r="122" spans="1:17" ht="15" x14ac:dyDescent="0.2">
      <c r="A122" s="117"/>
      <c r="B122" s="117"/>
      <c r="C122" s="121" t="s">
        <v>6</v>
      </c>
      <c r="D122" s="120"/>
      <c r="E122" s="111"/>
      <c r="G122" s="111"/>
      <c r="H122" s="108">
        <v>917.07</v>
      </c>
      <c r="I122" s="123"/>
      <c r="J122" s="120"/>
      <c r="K122" s="111"/>
      <c r="L122" s="108">
        <v>917.07</v>
      </c>
      <c r="M122" s="123"/>
      <c r="N122" s="120"/>
      <c r="O122" s="111"/>
      <c r="P122" s="123"/>
      <c r="Q122" s="120"/>
    </row>
    <row r="123" spans="1:17" ht="63.75" outlineLevel="1" x14ac:dyDescent="0.2">
      <c r="A123" s="116">
        <v>73998</v>
      </c>
      <c r="B123" s="116">
        <v>73998</v>
      </c>
      <c r="C123" s="119">
        <v>44083.645340509254</v>
      </c>
      <c r="D123" s="120"/>
      <c r="E123" s="110" t="s">
        <v>97</v>
      </c>
      <c r="G123" s="110" t="s">
        <v>54</v>
      </c>
      <c r="H123" s="106">
        <v>472.26</v>
      </c>
      <c r="I123" s="124" t="s">
        <v>81</v>
      </c>
      <c r="J123" s="120"/>
      <c r="K123" s="107">
        <v>174235</v>
      </c>
      <c r="L123" s="106">
        <v>472.26</v>
      </c>
      <c r="M123" s="122">
        <v>4002042</v>
      </c>
      <c r="N123" s="120"/>
      <c r="O123" s="110" t="s">
        <v>55</v>
      </c>
      <c r="P123" s="124" t="s">
        <v>56</v>
      </c>
      <c r="Q123" s="120"/>
    </row>
    <row r="124" spans="1:17" ht="15" x14ac:dyDescent="0.2">
      <c r="A124" s="117"/>
      <c r="B124" s="117"/>
      <c r="C124" s="121" t="s">
        <v>6</v>
      </c>
      <c r="D124" s="120"/>
      <c r="E124" s="111"/>
      <c r="G124" s="111"/>
      <c r="H124" s="108">
        <v>472.26</v>
      </c>
      <c r="I124" s="123"/>
      <c r="J124" s="120"/>
      <c r="K124" s="111"/>
      <c r="L124" s="108">
        <v>472.26</v>
      </c>
      <c r="M124" s="123"/>
      <c r="N124" s="120"/>
      <c r="O124" s="111"/>
      <c r="P124" s="123"/>
      <c r="Q124" s="120"/>
    </row>
    <row r="125" spans="1:17" ht="25.5" outlineLevel="1" x14ac:dyDescent="0.2">
      <c r="A125" s="116">
        <v>74069</v>
      </c>
      <c r="B125" s="116">
        <v>74069</v>
      </c>
      <c r="C125" s="119">
        <v>44089.644626307869</v>
      </c>
      <c r="D125" s="120"/>
      <c r="E125" s="110" t="s">
        <v>98</v>
      </c>
      <c r="G125" s="110" t="s">
        <v>54</v>
      </c>
      <c r="H125" s="106">
        <v>7990</v>
      </c>
      <c r="I125" s="124" t="s">
        <v>99</v>
      </c>
      <c r="J125" s="120"/>
      <c r="K125" s="107">
        <v>189939</v>
      </c>
      <c r="L125" s="106">
        <v>7990</v>
      </c>
      <c r="M125" s="122">
        <v>5130500</v>
      </c>
      <c r="N125" s="120"/>
      <c r="O125" s="110" t="s">
        <v>55</v>
      </c>
      <c r="P125" s="124" t="s">
        <v>56</v>
      </c>
      <c r="Q125" s="120"/>
    </row>
    <row r="126" spans="1:17" ht="15" x14ac:dyDescent="0.2">
      <c r="A126" s="117"/>
      <c r="B126" s="117"/>
      <c r="C126" s="121" t="s">
        <v>6</v>
      </c>
      <c r="D126" s="120"/>
      <c r="E126" s="111"/>
      <c r="G126" s="111"/>
      <c r="H126" s="108">
        <v>7990</v>
      </c>
      <c r="I126" s="123"/>
      <c r="J126" s="120"/>
      <c r="K126" s="111"/>
      <c r="L126" s="108">
        <v>7990</v>
      </c>
      <c r="M126" s="123"/>
      <c r="N126" s="120"/>
      <c r="O126" s="111"/>
      <c r="P126" s="123"/>
      <c r="Q126" s="120"/>
    </row>
    <row r="127" spans="1:17" ht="25.5" outlineLevel="1" x14ac:dyDescent="0.2">
      <c r="A127" s="116">
        <v>74168</v>
      </c>
      <c r="B127" s="116">
        <v>74168</v>
      </c>
      <c r="C127" s="119">
        <v>44095.595043090274</v>
      </c>
      <c r="D127" s="120"/>
      <c r="E127" s="110" t="s">
        <v>100</v>
      </c>
      <c r="G127" s="110" t="s">
        <v>54</v>
      </c>
      <c r="H127" s="106">
        <v>16236.9</v>
      </c>
      <c r="I127" s="124" t="s">
        <v>101</v>
      </c>
      <c r="J127" s="120"/>
      <c r="K127" s="107">
        <v>174250</v>
      </c>
      <c r="L127" s="106">
        <v>16236.9</v>
      </c>
      <c r="M127" s="122">
        <v>4340084</v>
      </c>
      <c r="N127" s="120"/>
      <c r="O127" s="110" t="s">
        <v>55</v>
      </c>
      <c r="P127" s="124" t="s">
        <v>56</v>
      </c>
      <c r="Q127" s="120"/>
    </row>
    <row r="128" spans="1:17" ht="25.5" outlineLevel="1" x14ac:dyDescent="0.2">
      <c r="A128" s="118"/>
      <c r="B128" s="118"/>
      <c r="C128" s="119">
        <v>44095.595043090274</v>
      </c>
      <c r="D128" s="120"/>
      <c r="E128" s="110" t="s">
        <v>102</v>
      </c>
      <c r="G128" s="110" t="s">
        <v>54</v>
      </c>
      <c r="H128" s="106">
        <v>600</v>
      </c>
      <c r="I128" s="124" t="s">
        <v>101</v>
      </c>
      <c r="J128" s="120"/>
      <c r="K128" s="107">
        <v>174250</v>
      </c>
      <c r="L128" s="106">
        <v>600</v>
      </c>
      <c r="M128" s="122">
        <v>4340084</v>
      </c>
      <c r="N128" s="120"/>
      <c r="O128" s="110" t="s">
        <v>55</v>
      </c>
      <c r="P128" s="124" t="s">
        <v>56</v>
      </c>
      <c r="Q128" s="120"/>
    </row>
    <row r="129" spans="1:17" ht="25.5" outlineLevel="1" x14ac:dyDescent="0.2">
      <c r="A129" s="118"/>
      <c r="B129" s="118"/>
      <c r="C129" s="119">
        <v>44095.595043090274</v>
      </c>
      <c r="D129" s="120"/>
      <c r="E129" s="110" t="s">
        <v>60</v>
      </c>
      <c r="G129" s="110" t="s">
        <v>54</v>
      </c>
      <c r="H129" s="106">
        <v>230.58</v>
      </c>
      <c r="I129" s="124" t="s">
        <v>101</v>
      </c>
      <c r="J129" s="120"/>
      <c r="K129" s="107">
        <v>174250</v>
      </c>
      <c r="L129" s="106">
        <v>230.58</v>
      </c>
      <c r="M129" s="122">
        <v>4340084</v>
      </c>
      <c r="N129" s="120"/>
      <c r="O129" s="110" t="s">
        <v>55</v>
      </c>
      <c r="P129" s="124" t="s">
        <v>56</v>
      </c>
      <c r="Q129" s="120"/>
    </row>
    <row r="130" spans="1:17" ht="25.5" outlineLevel="1" x14ac:dyDescent="0.2">
      <c r="A130" s="118"/>
      <c r="B130" s="118"/>
      <c r="C130" s="119">
        <v>44095.595043090274</v>
      </c>
      <c r="D130" s="120"/>
      <c r="E130" s="110" t="s">
        <v>72</v>
      </c>
      <c r="G130" s="110" t="s">
        <v>54</v>
      </c>
      <c r="H130" s="106">
        <v>600</v>
      </c>
      <c r="I130" s="124" t="s">
        <v>101</v>
      </c>
      <c r="J130" s="120"/>
      <c r="K130" s="107">
        <v>174250</v>
      </c>
      <c r="L130" s="106">
        <v>600</v>
      </c>
      <c r="M130" s="122">
        <v>4340084</v>
      </c>
      <c r="N130" s="120"/>
      <c r="O130" s="110" t="s">
        <v>55</v>
      </c>
      <c r="P130" s="124" t="s">
        <v>56</v>
      </c>
      <c r="Q130" s="120"/>
    </row>
    <row r="131" spans="1:17" ht="15" x14ac:dyDescent="0.2">
      <c r="A131" s="117"/>
      <c r="B131" s="117"/>
      <c r="C131" s="121" t="s">
        <v>6</v>
      </c>
      <c r="D131" s="120"/>
      <c r="E131" s="111"/>
      <c r="G131" s="111"/>
      <c r="H131" s="108">
        <v>17667.48</v>
      </c>
      <c r="I131" s="123"/>
      <c r="J131" s="120"/>
      <c r="K131" s="111"/>
      <c r="L131" s="108">
        <v>17667.48</v>
      </c>
      <c r="M131" s="123"/>
      <c r="N131" s="120"/>
      <c r="O131" s="111"/>
      <c r="P131" s="123"/>
      <c r="Q131" s="120"/>
    </row>
    <row r="132" spans="1:17" ht="25.5" outlineLevel="1" x14ac:dyDescent="0.2">
      <c r="A132" s="116">
        <v>74196</v>
      </c>
      <c r="B132" s="116">
        <v>74196</v>
      </c>
      <c r="C132" s="119">
        <v>44095.864210729167</v>
      </c>
      <c r="D132" s="120"/>
      <c r="E132" s="110" t="s">
        <v>103</v>
      </c>
      <c r="G132" s="110" t="s">
        <v>54</v>
      </c>
      <c r="H132" s="106">
        <v>115.29</v>
      </c>
      <c r="I132" s="124" t="s">
        <v>104</v>
      </c>
      <c r="J132" s="120"/>
      <c r="K132" s="107">
        <v>174267</v>
      </c>
      <c r="L132" s="106">
        <v>115.29</v>
      </c>
      <c r="M132" s="122">
        <v>4427033</v>
      </c>
      <c r="N132" s="120"/>
      <c r="O132" s="110" t="s">
        <v>55</v>
      </c>
      <c r="P132" s="124" t="s">
        <v>56</v>
      </c>
      <c r="Q132" s="120"/>
    </row>
    <row r="133" spans="1:17" ht="15" x14ac:dyDescent="0.2">
      <c r="A133" s="117"/>
      <c r="B133" s="117"/>
      <c r="C133" s="121" t="s">
        <v>6</v>
      </c>
      <c r="D133" s="120"/>
      <c r="E133" s="111"/>
      <c r="G133" s="111"/>
      <c r="H133" s="108">
        <v>115.29</v>
      </c>
      <c r="I133" s="123"/>
      <c r="J133" s="120"/>
      <c r="K133" s="111"/>
      <c r="L133" s="108">
        <v>115.29</v>
      </c>
      <c r="M133" s="123"/>
      <c r="N133" s="120"/>
      <c r="O133" s="111"/>
      <c r="P133" s="123"/>
      <c r="Q133" s="120"/>
    </row>
    <row r="134" spans="1:17" ht="25.5" outlineLevel="1" x14ac:dyDescent="0.2">
      <c r="A134" s="116">
        <v>74218</v>
      </c>
      <c r="B134" s="116">
        <v>74218</v>
      </c>
      <c r="C134" s="119">
        <v>44097.413425729166</v>
      </c>
      <c r="D134" s="120"/>
      <c r="E134" s="110" t="s">
        <v>105</v>
      </c>
      <c r="G134" s="110" t="s">
        <v>54</v>
      </c>
      <c r="H134" s="106">
        <v>400</v>
      </c>
      <c r="I134" s="124" t="s">
        <v>106</v>
      </c>
      <c r="J134" s="120"/>
      <c r="K134" s="107">
        <v>189939</v>
      </c>
      <c r="L134" s="106">
        <v>400</v>
      </c>
      <c r="M134" s="122">
        <v>5130500</v>
      </c>
      <c r="N134" s="120"/>
      <c r="O134" s="110" t="s">
        <v>55</v>
      </c>
      <c r="P134" s="124" t="s">
        <v>56</v>
      </c>
      <c r="Q134" s="120"/>
    </row>
    <row r="135" spans="1:17" ht="25.5" outlineLevel="1" x14ac:dyDescent="0.2">
      <c r="A135" s="118"/>
      <c r="B135" s="118"/>
      <c r="C135" s="119">
        <v>44097.413425729166</v>
      </c>
      <c r="D135" s="120"/>
      <c r="E135" s="110" t="s">
        <v>79</v>
      </c>
      <c r="G135" s="110" t="s">
        <v>54</v>
      </c>
      <c r="H135" s="106">
        <v>461.16</v>
      </c>
      <c r="I135" s="124" t="s">
        <v>106</v>
      </c>
      <c r="J135" s="120"/>
      <c r="K135" s="107">
        <v>189939</v>
      </c>
      <c r="L135" s="106">
        <v>461.16</v>
      </c>
      <c r="M135" s="122">
        <v>5130500</v>
      </c>
      <c r="N135" s="120"/>
      <c r="O135" s="110" t="s">
        <v>55</v>
      </c>
      <c r="P135" s="124" t="s">
        <v>56</v>
      </c>
      <c r="Q135" s="120"/>
    </row>
    <row r="136" spans="1:17" ht="15" x14ac:dyDescent="0.2">
      <c r="A136" s="117"/>
      <c r="B136" s="117"/>
      <c r="C136" s="121" t="s">
        <v>6</v>
      </c>
      <c r="D136" s="120"/>
      <c r="E136" s="111"/>
      <c r="G136" s="111"/>
      <c r="H136" s="108">
        <v>861.16</v>
      </c>
      <c r="I136" s="123"/>
      <c r="J136" s="120"/>
      <c r="K136" s="111"/>
      <c r="L136" s="108">
        <v>861.16</v>
      </c>
      <c r="M136" s="123"/>
      <c r="N136" s="120"/>
      <c r="O136" s="111"/>
      <c r="P136" s="123"/>
      <c r="Q136" s="120"/>
    </row>
    <row r="137" spans="1:17" ht="63.75" outlineLevel="1" x14ac:dyDescent="0.2">
      <c r="A137" s="116">
        <v>74263</v>
      </c>
      <c r="B137" s="116">
        <v>74263</v>
      </c>
      <c r="C137" s="119">
        <v>44099.539347685182</v>
      </c>
      <c r="D137" s="120"/>
      <c r="E137" s="110" t="s">
        <v>107</v>
      </c>
      <c r="G137" s="110" t="s">
        <v>54</v>
      </c>
      <c r="H137" s="106">
        <v>5565</v>
      </c>
      <c r="I137" s="124" t="s">
        <v>108</v>
      </c>
      <c r="J137" s="120"/>
      <c r="K137" s="107">
        <v>174239</v>
      </c>
      <c r="L137" s="106">
        <v>5565</v>
      </c>
      <c r="M137" s="122">
        <v>4407035</v>
      </c>
      <c r="N137" s="120"/>
      <c r="O137" s="110" t="s">
        <v>55</v>
      </c>
      <c r="P137" s="124" t="s">
        <v>56</v>
      </c>
      <c r="Q137" s="120"/>
    </row>
    <row r="138" spans="1:17" ht="15" x14ac:dyDescent="0.2">
      <c r="A138" s="117"/>
      <c r="B138" s="117"/>
      <c r="C138" s="121" t="s">
        <v>6</v>
      </c>
      <c r="D138" s="120"/>
      <c r="E138" s="111"/>
      <c r="G138" s="111"/>
      <c r="H138" s="108">
        <v>5565</v>
      </c>
      <c r="I138" s="123"/>
      <c r="J138" s="120"/>
      <c r="K138" s="111"/>
      <c r="L138" s="108">
        <v>5565</v>
      </c>
      <c r="M138" s="123"/>
      <c r="N138" s="120"/>
      <c r="O138" s="111"/>
      <c r="P138" s="123"/>
      <c r="Q138" s="120"/>
    </row>
    <row r="139" spans="1:17" ht="25.5" outlineLevel="1" x14ac:dyDescent="0.2">
      <c r="A139" s="116">
        <v>74536</v>
      </c>
      <c r="B139" s="116">
        <v>74536</v>
      </c>
      <c r="C139" s="119">
        <v>44113.499124884256</v>
      </c>
      <c r="D139" s="120"/>
      <c r="E139" s="110" t="s">
        <v>117</v>
      </c>
      <c r="G139" s="110" t="s">
        <v>54</v>
      </c>
      <c r="H139" s="106">
        <v>1265404.1100000001</v>
      </c>
      <c r="I139" s="124" t="s">
        <v>118</v>
      </c>
      <c r="J139" s="120"/>
      <c r="K139" s="107">
        <v>174227</v>
      </c>
      <c r="L139" s="106">
        <v>1265404.1100000001</v>
      </c>
      <c r="M139" s="122">
        <v>5061143</v>
      </c>
      <c r="N139" s="120"/>
      <c r="O139" s="110" t="s">
        <v>55</v>
      </c>
      <c r="P139" s="124" t="s">
        <v>56</v>
      </c>
      <c r="Q139" s="120"/>
    </row>
    <row r="140" spans="1:17" ht="15" x14ac:dyDescent="0.2">
      <c r="A140" s="117"/>
      <c r="B140" s="117"/>
      <c r="C140" s="121" t="s">
        <v>6</v>
      </c>
      <c r="D140" s="120"/>
      <c r="E140" s="111"/>
      <c r="G140" s="111"/>
      <c r="H140" s="108">
        <v>1265404.1100000001</v>
      </c>
      <c r="I140" s="123"/>
      <c r="J140" s="120"/>
      <c r="K140" s="111"/>
      <c r="L140" s="108">
        <v>1265404.1100000001</v>
      </c>
      <c r="M140" s="123"/>
      <c r="N140" s="120"/>
      <c r="O140" s="111"/>
      <c r="P140" s="123"/>
      <c r="Q140" s="120"/>
    </row>
    <row r="141" spans="1:17" ht="25.5" outlineLevel="1" x14ac:dyDescent="0.2">
      <c r="A141" s="116">
        <v>74560</v>
      </c>
      <c r="B141" s="116">
        <v>74560</v>
      </c>
      <c r="C141" s="119">
        <v>44117.433854745366</v>
      </c>
      <c r="D141" s="120"/>
      <c r="E141" s="110" t="s">
        <v>119</v>
      </c>
      <c r="G141" s="110" t="s">
        <v>54</v>
      </c>
      <c r="H141" s="106">
        <v>21840</v>
      </c>
      <c r="I141" s="124" t="s">
        <v>120</v>
      </c>
      <c r="J141" s="120"/>
      <c r="K141" s="107">
        <v>174269</v>
      </c>
      <c r="L141" s="106">
        <v>21840</v>
      </c>
      <c r="M141" s="122">
        <v>4118550</v>
      </c>
      <c r="N141" s="120"/>
      <c r="O141" s="110" t="s">
        <v>55</v>
      </c>
      <c r="P141" s="124" t="s">
        <v>56</v>
      </c>
      <c r="Q141" s="120"/>
    </row>
    <row r="142" spans="1:17" ht="15" x14ac:dyDescent="0.2">
      <c r="A142" s="117"/>
      <c r="B142" s="117"/>
      <c r="C142" s="121" t="s">
        <v>6</v>
      </c>
      <c r="D142" s="120"/>
      <c r="E142" s="111"/>
      <c r="G142" s="111"/>
      <c r="H142" s="108">
        <v>21840</v>
      </c>
      <c r="I142" s="123"/>
      <c r="J142" s="120"/>
      <c r="K142" s="111"/>
      <c r="L142" s="108">
        <v>21840</v>
      </c>
      <c r="M142" s="123"/>
      <c r="N142" s="120"/>
      <c r="O142" s="111"/>
      <c r="P142" s="123"/>
      <c r="Q142" s="120"/>
    </row>
    <row r="143" spans="1:17" ht="25.5" outlineLevel="1" x14ac:dyDescent="0.2">
      <c r="A143" s="116">
        <v>74566</v>
      </c>
      <c r="B143" s="116">
        <v>74566</v>
      </c>
      <c r="C143" s="119">
        <v>44117.636579976846</v>
      </c>
      <c r="D143" s="120"/>
      <c r="E143" s="110" t="s">
        <v>121</v>
      </c>
      <c r="G143" s="110" t="s">
        <v>54</v>
      </c>
      <c r="H143" s="106">
        <v>38400</v>
      </c>
      <c r="I143" s="124" t="s">
        <v>122</v>
      </c>
      <c r="J143" s="120"/>
      <c r="K143" s="107">
        <v>174237</v>
      </c>
      <c r="L143" s="106">
        <v>38400</v>
      </c>
      <c r="M143" s="122">
        <v>5061127</v>
      </c>
      <c r="N143" s="120"/>
      <c r="O143" s="110" t="s">
        <v>55</v>
      </c>
      <c r="P143" s="124" t="s">
        <v>56</v>
      </c>
      <c r="Q143" s="120"/>
    </row>
    <row r="144" spans="1:17" ht="15" x14ac:dyDescent="0.2">
      <c r="A144" s="117"/>
      <c r="B144" s="117"/>
      <c r="C144" s="121" t="s">
        <v>6</v>
      </c>
      <c r="D144" s="120"/>
      <c r="E144" s="111"/>
      <c r="G144" s="111"/>
      <c r="H144" s="108">
        <v>38400</v>
      </c>
      <c r="I144" s="123"/>
      <c r="J144" s="120"/>
      <c r="K144" s="111"/>
      <c r="L144" s="108">
        <v>38400</v>
      </c>
      <c r="M144" s="123"/>
      <c r="N144" s="120"/>
      <c r="O144" s="111"/>
      <c r="P144" s="123"/>
      <c r="Q144" s="120"/>
    </row>
    <row r="145" spans="1:17" ht="25.5" outlineLevel="1" x14ac:dyDescent="0.2">
      <c r="A145" s="116">
        <v>74639</v>
      </c>
      <c r="B145" s="116">
        <v>74639</v>
      </c>
      <c r="C145" s="119">
        <v>44119.627174687499</v>
      </c>
      <c r="D145" s="120"/>
      <c r="E145" s="110" t="s">
        <v>125</v>
      </c>
      <c r="G145" s="110" t="s">
        <v>54</v>
      </c>
      <c r="H145" s="106">
        <v>101500</v>
      </c>
      <c r="I145" s="124" t="s">
        <v>68</v>
      </c>
      <c r="J145" s="120"/>
      <c r="K145" s="107">
        <v>174245</v>
      </c>
      <c r="L145" s="106">
        <v>101500</v>
      </c>
      <c r="M145" s="122">
        <v>4404033</v>
      </c>
      <c r="N145" s="120"/>
      <c r="O145" s="110" t="s">
        <v>55</v>
      </c>
      <c r="P145" s="124" t="s">
        <v>56</v>
      </c>
      <c r="Q145" s="120"/>
    </row>
    <row r="146" spans="1:17" ht="15" x14ac:dyDescent="0.2">
      <c r="A146" s="117"/>
      <c r="B146" s="117"/>
      <c r="C146" s="121" t="s">
        <v>6</v>
      </c>
      <c r="D146" s="120"/>
      <c r="E146" s="111"/>
      <c r="G146" s="111"/>
      <c r="H146" s="108">
        <v>101500</v>
      </c>
      <c r="I146" s="123"/>
      <c r="J146" s="120"/>
      <c r="K146" s="111"/>
      <c r="L146" s="108">
        <v>101500</v>
      </c>
      <c r="M146" s="123"/>
      <c r="N146" s="120"/>
      <c r="O146" s="111"/>
      <c r="P146" s="123"/>
      <c r="Q146" s="120"/>
    </row>
    <row r="147" spans="1:17" ht="51" outlineLevel="1" x14ac:dyDescent="0.2">
      <c r="A147" s="116">
        <v>74646</v>
      </c>
      <c r="B147" s="116">
        <v>74646</v>
      </c>
      <c r="C147" s="119">
        <v>44119.70838009259</v>
      </c>
      <c r="D147" s="120"/>
      <c r="E147" s="110" t="s">
        <v>126</v>
      </c>
      <c r="G147" s="110" t="s">
        <v>54</v>
      </c>
      <c r="H147" s="106">
        <v>19900</v>
      </c>
      <c r="I147" s="124" t="s">
        <v>127</v>
      </c>
      <c r="J147" s="120"/>
      <c r="K147" s="107">
        <v>174237</v>
      </c>
      <c r="L147" s="106">
        <v>19900</v>
      </c>
      <c r="M147" s="122">
        <v>5061127</v>
      </c>
      <c r="N147" s="120"/>
      <c r="O147" s="110" t="s">
        <v>55</v>
      </c>
      <c r="P147" s="124" t="s">
        <v>56</v>
      </c>
      <c r="Q147" s="120"/>
    </row>
    <row r="148" spans="1:17" ht="15" x14ac:dyDescent="0.2">
      <c r="A148" s="117"/>
      <c r="B148" s="117"/>
      <c r="C148" s="121" t="s">
        <v>6</v>
      </c>
      <c r="D148" s="120"/>
      <c r="E148" s="111"/>
      <c r="G148" s="111"/>
      <c r="H148" s="108">
        <v>19900</v>
      </c>
      <c r="I148" s="123"/>
      <c r="J148" s="120"/>
      <c r="K148" s="111"/>
      <c r="L148" s="108">
        <v>19900</v>
      </c>
      <c r="M148" s="123"/>
      <c r="N148" s="120"/>
      <c r="O148" s="111"/>
      <c r="P148" s="123"/>
      <c r="Q148" s="120"/>
    </row>
    <row r="149" spans="1:17" ht="25.5" outlineLevel="1" x14ac:dyDescent="0.2">
      <c r="A149" s="116">
        <v>74766</v>
      </c>
      <c r="B149" s="116">
        <v>74766</v>
      </c>
      <c r="C149" s="119">
        <v>44126.597345486109</v>
      </c>
      <c r="D149" s="120"/>
      <c r="E149" s="110" t="s">
        <v>128</v>
      </c>
      <c r="G149" s="110" t="s">
        <v>54</v>
      </c>
      <c r="H149" s="106">
        <v>313.87</v>
      </c>
      <c r="I149" s="124" t="s">
        <v>129</v>
      </c>
      <c r="J149" s="120"/>
      <c r="K149" s="107">
        <v>189939</v>
      </c>
      <c r="L149" s="106">
        <v>313.87</v>
      </c>
      <c r="M149" s="122">
        <v>5130500</v>
      </c>
      <c r="N149" s="120"/>
      <c r="O149" s="110" t="s">
        <v>55</v>
      </c>
      <c r="P149" s="124" t="s">
        <v>56</v>
      </c>
      <c r="Q149" s="120"/>
    </row>
    <row r="150" spans="1:17" ht="15" x14ac:dyDescent="0.2">
      <c r="A150" s="117"/>
      <c r="B150" s="117"/>
      <c r="C150" s="121" t="s">
        <v>6</v>
      </c>
      <c r="D150" s="120"/>
      <c r="E150" s="111"/>
      <c r="G150" s="111"/>
      <c r="H150" s="108">
        <v>313.87</v>
      </c>
      <c r="I150" s="123"/>
      <c r="J150" s="120"/>
      <c r="K150" s="111"/>
      <c r="L150" s="108">
        <v>313.87</v>
      </c>
      <c r="M150" s="123"/>
      <c r="N150" s="120"/>
      <c r="O150" s="111"/>
      <c r="P150" s="123"/>
      <c r="Q150" s="120"/>
    </row>
    <row r="151" spans="1:17" ht="38.25" outlineLevel="1" x14ac:dyDescent="0.2">
      <c r="A151" s="116">
        <v>74832</v>
      </c>
      <c r="B151" s="116">
        <v>74832</v>
      </c>
      <c r="C151" s="119">
        <v>44130.668493518519</v>
      </c>
      <c r="D151" s="120"/>
      <c r="E151" s="110" t="s">
        <v>130</v>
      </c>
      <c r="G151" s="110" t="s">
        <v>54</v>
      </c>
      <c r="H151" s="106">
        <v>127647.76</v>
      </c>
      <c r="I151" s="124" t="s">
        <v>224</v>
      </c>
      <c r="J151" s="120"/>
      <c r="K151" s="107">
        <v>174250</v>
      </c>
      <c r="L151" s="106">
        <v>127647.76</v>
      </c>
      <c r="M151" s="122">
        <v>4340084</v>
      </c>
      <c r="N151" s="120"/>
      <c r="O151" s="110" t="s">
        <v>55</v>
      </c>
      <c r="P151" s="124" t="s">
        <v>56</v>
      </c>
      <c r="Q151" s="120"/>
    </row>
    <row r="152" spans="1:17" ht="15" x14ac:dyDescent="0.2">
      <c r="A152" s="117"/>
      <c r="B152" s="117"/>
      <c r="C152" s="121" t="s">
        <v>6</v>
      </c>
      <c r="D152" s="120"/>
      <c r="E152" s="111"/>
      <c r="G152" s="111"/>
      <c r="H152" s="108">
        <v>127647.76</v>
      </c>
      <c r="I152" s="123"/>
      <c r="J152" s="120"/>
      <c r="K152" s="111"/>
      <c r="L152" s="108">
        <v>127647.76</v>
      </c>
      <c r="M152" s="123"/>
      <c r="N152" s="120"/>
      <c r="O152" s="111"/>
      <c r="P152" s="123"/>
      <c r="Q152" s="120"/>
    </row>
    <row r="153" spans="1:17" ht="25.5" outlineLevel="1" x14ac:dyDescent="0.2">
      <c r="A153" s="116">
        <v>74833</v>
      </c>
      <c r="B153" s="116">
        <v>74833</v>
      </c>
      <c r="C153" s="119">
        <v>44130.673439039347</v>
      </c>
      <c r="D153" s="120"/>
      <c r="E153" s="110" t="s">
        <v>225</v>
      </c>
      <c r="G153" s="110" t="s">
        <v>54</v>
      </c>
      <c r="H153" s="106">
        <v>30000</v>
      </c>
      <c r="I153" s="124" t="s">
        <v>224</v>
      </c>
      <c r="J153" s="120"/>
      <c r="K153" s="107">
        <v>174250</v>
      </c>
      <c r="L153" s="106">
        <v>30000</v>
      </c>
      <c r="M153" s="122">
        <v>4377084</v>
      </c>
      <c r="N153" s="120"/>
      <c r="O153" s="110" t="s">
        <v>55</v>
      </c>
      <c r="P153" s="124" t="s">
        <v>56</v>
      </c>
      <c r="Q153" s="120"/>
    </row>
    <row r="154" spans="1:17" ht="15" x14ac:dyDescent="0.2">
      <c r="A154" s="117"/>
      <c r="B154" s="117"/>
      <c r="C154" s="121" t="s">
        <v>6</v>
      </c>
      <c r="D154" s="120"/>
      <c r="E154" s="111"/>
      <c r="G154" s="111"/>
      <c r="H154" s="108">
        <v>30000</v>
      </c>
      <c r="I154" s="123"/>
      <c r="J154" s="120"/>
      <c r="K154" s="111"/>
      <c r="L154" s="108">
        <v>30000</v>
      </c>
      <c r="M154" s="123"/>
      <c r="N154" s="120"/>
      <c r="O154" s="111"/>
      <c r="P154" s="123"/>
      <c r="Q154" s="120"/>
    </row>
    <row r="155" spans="1:17" ht="25.5" outlineLevel="1" x14ac:dyDescent="0.2">
      <c r="A155" s="116">
        <v>74875</v>
      </c>
      <c r="B155" s="116">
        <v>74875</v>
      </c>
      <c r="C155" s="119">
        <v>44132.481060844904</v>
      </c>
      <c r="D155" s="120"/>
      <c r="E155" s="110" t="s">
        <v>155</v>
      </c>
      <c r="G155" s="110" t="s">
        <v>54</v>
      </c>
      <c r="H155" s="106">
        <v>167227.76</v>
      </c>
      <c r="I155" s="124" t="s">
        <v>156</v>
      </c>
      <c r="J155" s="120"/>
      <c r="K155" s="107">
        <v>174252</v>
      </c>
      <c r="L155" s="106">
        <v>167227.76</v>
      </c>
      <c r="M155" s="122">
        <v>4430043</v>
      </c>
      <c r="N155" s="120"/>
      <c r="O155" s="110" t="s">
        <v>55</v>
      </c>
      <c r="P155" s="124" t="s">
        <v>56</v>
      </c>
      <c r="Q155" s="120"/>
    </row>
    <row r="156" spans="1:17" ht="15" x14ac:dyDescent="0.2">
      <c r="A156" s="117"/>
      <c r="B156" s="117"/>
      <c r="C156" s="121" t="s">
        <v>6</v>
      </c>
      <c r="D156" s="120"/>
      <c r="E156" s="111"/>
      <c r="G156" s="111"/>
      <c r="H156" s="108">
        <v>167227.76</v>
      </c>
      <c r="I156" s="123"/>
      <c r="J156" s="120"/>
      <c r="K156" s="111"/>
      <c r="L156" s="108">
        <v>167227.76</v>
      </c>
      <c r="M156" s="123"/>
      <c r="N156" s="120"/>
      <c r="O156" s="111"/>
      <c r="P156" s="123"/>
      <c r="Q156" s="120"/>
    </row>
    <row r="157" spans="1:17" ht="25.5" outlineLevel="1" x14ac:dyDescent="0.2">
      <c r="A157" s="116">
        <v>74894</v>
      </c>
      <c r="B157" s="116">
        <v>74894</v>
      </c>
      <c r="C157" s="119">
        <v>44133.41890517361</v>
      </c>
      <c r="D157" s="120"/>
      <c r="E157" s="110" t="s">
        <v>153</v>
      </c>
      <c r="G157" s="110" t="s">
        <v>54</v>
      </c>
      <c r="H157" s="106">
        <v>13900</v>
      </c>
      <c r="I157" s="124" t="s">
        <v>154</v>
      </c>
      <c r="J157" s="120"/>
      <c r="K157" s="107">
        <v>174245</v>
      </c>
      <c r="L157" s="106">
        <v>13900</v>
      </c>
      <c r="M157" s="122">
        <v>4404033</v>
      </c>
      <c r="N157" s="120"/>
      <c r="O157" s="110" t="s">
        <v>55</v>
      </c>
      <c r="P157" s="124" t="s">
        <v>56</v>
      </c>
      <c r="Q157" s="120"/>
    </row>
    <row r="158" spans="1:17" ht="15" x14ac:dyDescent="0.2">
      <c r="A158" s="117"/>
      <c r="B158" s="117"/>
      <c r="C158" s="121" t="s">
        <v>6</v>
      </c>
      <c r="D158" s="120"/>
      <c r="E158" s="111"/>
      <c r="G158" s="111"/>
      <c r="H158" s="108">
        <v>13900</v>
      </c>
      <c r="I158" s="123"/>
      <c r="J158" s="120"/>
      <c r="K158" s="111"/>
      <c r="L158" s="108">
        <v>13900</v>
      </c>
      <c r="M158" s="123"/>
      <c r="N158" s="120"/>
      <c r="O158" s="111"/>
      <c r="P158" s="123"/>
      <c r="Q158" s="120"/>
    </row>
    <row r="159" spans="1:17" ht="25.5" outlineLevel="1" x14ac:dyDescent="0.2">
      <c r="A159" s="116">
        <v>74951</v>
      </c>
      <c r="B159" s="116">
        <v>74951</v>
      </c>
      <c r="C159" s="119">
        <v>44135.793096724534</v>
      </c>
      <c r="D159" s="120"/>
      <c r="E159" s="110" t="s">
        <v>169</v>
      </c>
      <c r="G159" s="110" t="s">
        <v>54</v>
      </c>
      <c r="H159" s="106">
        <v>350000</v>
      </c>
      <c r="I159" s="124" t="s">
        <v>170</v>
      </c>
      <c r="J159" s="120"/>
      <c r="K159" s="107">
        <v>174145</v>
      </c>
      <c r="L159" s="106">
        <v>350000</v>
      </c>
      <c r="M159" s="122">
        <v>1472040</v>
      </c>
      <c r="N159" s="120"/>
      <c r="O159" s="110" t="s">
        <v>55</v>
      </c>
      <c r="P159" s="124" t="s">
        <v>56</v>
      </c>
      <c r="Q159" s="120"/>
    </row>
    <row r="160" spans="1:17" ht="15" x14ac:dyDescent="0.2">
      <c r="A160" s="117"/>
      <c r="B160" s="117"/>
      <c r="C160" s="121" t="s">
        <v>6</v>
      </c>
      <c r="D160" s="120"/>
      <c r="E160" s="111"/>
      <c r="G160" s="111"/>
      <c r="H160" s="108">
        <v>350000</v>
      </c>
      <c r="I160" s="123"/>
      <c r="J160" s="120"/>
      <c r="K160" s="111"/>
      <c r="L160" s="108">
        <v>350000</v>
      </c>
      <c r="M160" s="123"/>
      <c r="N160" s="120"/>
      <c r="O160" s="111"/>
      <c r="P160" s="123"/>
      <c r="Q160" s="120"/>
    </row>
    <row r="161" spans="1:17" ht="25.5" outlineLevel="1" x14ac:dyDescent="0.2">
      <c r="A161" s="116">
        <v>74990</v>
      </c>
      <c r="B161" s="116">
        <v>74990</v>
      </c>
      <c r="C161" s="119">
        <v>44138.838333831016</v>
      </c>
      <c r="D161" s="120"/>
      <c r="E161" s="110" t="s">
        <v>110</v>
      </c>
      <c r="G161" s="110" t="s">
        <v>54</v>
      </c>
      <c r="H161" s="106">
        <v>551</v>
      </c>
      <c r="I161" s="124" t="s">
        <v>112</v>
      </c>
      <c r="J161" s="120"/>
      <c r="K161" s="107">
        <v>174263</v>
      </c>
      <c r="L161" s="106">
        <v>551</v>
      </c>
      <c r="M161" s="122">
        <v>4001045</v>
      </c>
      <c r="N161" s="120"/>
      <c r="O161" s="110" t="s">
        <v>55</v>
      </c>
      <c r="P161" s="124" t="s">
        <v>56</v>
      </c>
      <c r="Q161" s="120"/>
    </row>
    <row r="162" spans="1:17" ht="25.5" outlineLevel="1" x14ac:dyDescent="0.2">
      <c r="A162" s="118"/>
      <c r="B162" s="118"/>
      <c r="C162" s="119">
        <v>44138.838333831016</v>
      </c>
      <c r="D162" s="120"/>
      <c r="E162" s="110" t="s">
        <v>110</v>
      </c>
      <c r="G162" s="110" t="s">
        <v>54</v>
      </c>
      <c r="H162" s="106">
        <v>170</v>
      </c>
      <c r="I162" s="124" t="s">
        <v>111</v>
      </c>
      <c r="J162" s="120"/>
      <c r="K162" s="107">
        <v>174263</v>
      </c>
      <c r="L162" s="106">
        <v>170</v>
      </c>
      <c r="M162" s="122">
        <v>4001045</v>
      </c>
      <c r="N162" s="120"/>
      <c r="O162" s="110" t="s">
        <v>55</v>
      </c>
      <c r="P162" s="124" t="s">
        <v>56</v>
      </c>
      <c r="Q162" s="120"/>
    </row>
    <row r="163" spans="1:17" ht="25.5" outlineLevel="1" x14ac:dyDescent="0.2">
      <c r="A163" s="118"/>
      <c r="B163" s="118"/>
      <c r="C163" s="119">
        <v>44138.838333831016</v>
      </c>
      <c r="D163" s="120"/>
      <c r="E163" s="110" t="s">
        <v>110</v>
      </c>
      <c r="G163" s="110" t="s">
        <v>54</v>
      </c>
      <c r="H163" s="106">
        <v>297</v>
      </c>
      <c r="I163" s="124" t="s">
        <v>171</v>
      </c>
      <c r="J163" s="120"/>
      <c r="K163" s="107">
        <v>174263</v>
      </c>
      <c r="L163" s="106">
        <v>297</v>
      </c>
      <c r="M163" s="122">
        <v>4001045</v>
      </c>
      <c r="N163" s="120"/>
      <c r="O163" s="110" t="s">
        <v>55</v>
      </c>
      <c r="P163" s="124" t="s">
        <v>56</v>
      </c>
      <c r="Q163" s="120"/>
    </row>
    <row r="164" spans="1:17" ht="25.5" outlineLevel="1" x14ac:dyDescent="0.2">
      <c r="A164" s="118"/>
      <c r="B164" s="118"/>
      <c r="C164" s="119">
        <v>44138.838333831016</v>
      </c>
      <c r="D164" s="120"/>
      <c r="E164" s="110" t="s">
        <v>110</v>
      </c>
      <c r="G164" s="110" t="s">
        <v>54</v>
      </c>
      <c r="H164" s="106">
        <v>297</v>
      </c>
      <c r="I164" s="124" t="s">
        <v>113</v>
      </c>
      <c r="J164" s="120"/>
      <c r="K164" s="107">
        <v>174263</v>
      </c>
      <c r="L164" s="106">
        <v>297</v>
      </c>
      <c r="M164" s="122">
        <v>4001045</v>
      </c>
      <c r="N164" s="120"/>
      <c r="O164" s="110" t="s">
        <v>55</v>
      </c>
      <c r="P164" s="124" t="s">
        <v>56</v>
      </c>
      <c r="Q164" s="120"/>
    </row>
    <row r="165" spans="1:17" ht="25.5" outlineLevel="1" x14ac:dyDescent="0.2">
      <c r="A165" s="118"/>
      <c r="B165" s="118"/>
      <c r="C165" s="119">
        <v>44138.838333831016</v>
      </c>
      <c r="D165" s="120"/>
      <c r="E165" s="110" t="s">
        <v>110</v>
      </c>
      <c r="G165" s="110" t="s">
        <v>54</v>
      </c>
      <c r="H165" s="106">
        <v>482.98</v>
      </c>
      <c r="I165" s="124" t="s">
        <v>114</v>
      </c>
      <c r="J165" s="120"/>
      <c r="K165" s="107">
        <v>174263</v>
      </c>
      <c r="L165" s="106">
        <v>482.98</v>
      </c>
      <c r="M165" s="122">
        <v>4001045</v>
      </c>
      <c r="N165" s="120"/>
      <c r="O165" s="110" t="s">
        <v>55</v>
      </c>
      <c r="P165" s="124" t="s">
        <v>56</v>
      </c>
      <c r="Q165" s="120"/>
    </row>
    <row r="166" spans="1:17" ht="25.5" outlineLevel="1" x14ac:dyDescent="0.2">
      <c r="A166" s="118"/>
      <c r="B166" s="118"/>
      <c r="C166" s="119">
        <v>44138.838333831016</v>
      </c>
      <c r="D166" s="120"/>
      <c r="E166" s="110" t="s">
        <v>110</v>
      </c>
      <c r="G166" s="110" t="s">
        <v>54</v>
      </c>
      <c r="H166" s="106">
        <v>297</v>
      </c>
      <c r="I166" s="124" t="s">
        <v>172</v>
      </c>
      <c r="J166" s="120"/>
      <c r="K166" s="107">
        <v>174263</v>
      </c>
      <c r="L166" s="106">
        <v>297</v>
      </c>
      <c r="M166" s="122">
        <v>4001045</v>
      </c>
      <c r="N166" s="120"/>
      <c r="O166" s="110" t="s">
        <v>55</v>
      </c>
      <c r="P166" s="124" t="s">
        <v>56</v>
      </c>
      <c r="Q166" s="120"/>
    </row>
    <row r="167" spans="1:17" ht="25.5" outlineLevel="1" x14ac:dyDescent="0.2">
      <c r="A167" s="118"/>
      <c r="B167" s="118"/>
      <c r="C167" s="119">
        <v>44138.838333831016</v>
      </c>
      <c r="D167" s="120"/>
      <c r="E167" s="110" t="s">
        <v>110</v>
      </c>
      <c r="G167" s="110" t="s">
        <v>54</v>
      </c>
      <c r="H167" s="106">
        <v>791</v>
      </c>
      <c r="I167" s="124" t="s">
        <v>115</v>
      </c>
      <c r="J167" s="120"/>
      <c r="K167" s="107">
        <v>174263</v>
      </c>
      <c r="L167" s="106">
        <v>791</v>
      </c>
      <c r="M167" s="122">
        <v>4001045</v>
      </c>
      <c r="N167" s="120"/>
      <c r="O167" s="110" t="s">
        <v>55</v>
      </c>
      <c r="P167" s="124" t="s">
        <v>56</v>
      </c>
      <c r="Q167" s="120"/>
    </row>
    <row r="168" spans="1:17" ht="25.5" outlineLevel="1" x14ac:dyDescent="0.2">
      <c r="A168" s="118"/>
      <c r="B168" s="118"/>
      <c r="C168" s="119">
        <v>44138.838333831016</v>
      </c>
      <c r="D168" s="120"/>
      <c r="E168" s="110" t="s">
        <v>116</v>
      </c>
      <c r="G168" s="110" t="s">
        <v>54</v>
      </c>
      <c r="H168" s="106">
        <v>577</v>
      </c>
      <c r="I168" s="124" t="s">
        <v>67</v>
      </c>
      <c r="J168" s="120"/>
      <c r="K168" s="107">
        <v>174263</v>
      </c>
      <c r="L168" s="106">
        <v>577</v>
      </c>
      <c r="M168" s="122">
        <v>4001045</v>
      </c>
      <c r="N168" s="120"/>
      <c r="O168" s="110" t="s">
        <v>55</v>
      </c>
      <c r="P168" s="124" t="s">
        <v>56</v>
      </c>
      <c r="Q168" s="120"/>
    </row>
    <row r="169" spans="1:17" ht="15" x14ac:dyDescent="0.2">
      <c r="A169" s="117"/>
      <c r="B169" s="117"/>
      <c r="C169" s="121" t="s">
        <v>6</v>
      </c>
      <c r="D169" s="120"/>
      <c r="E169" s="111"/>
      <c r="G169" s="111"/>
      <c r="H169" s="108">
        <v>3462.98</v>
      </c>
      <c r="I169" s="123"/>
      <c r="J169" s="120"/>
      <c r="K169" s="111"/>
      <c r="L169" s="108">
        <v>3462.98</v>
      </c>
      <c r="M169" s="123"/>
      <c r="N169" s="120"/>
      <c r="O169" s="111"/>
      <c r="P169" s="123"/>
      <c r="Q169" s="120"/>
    </row>
    <row r="170" spans="1:17" ht="25.5" outlineLevel="1" x14ac:dyDescent="0.2">
      <c r="A170" s="116">
        <v>75065</v>
      </c>
      <c r="B170" s="116">
        <v>75065</v>
      </c>
      <c r="C170" s="119">
        <v>44141.720425543979</v>
      </c>
      <c r="D170" s="120"/>
      <c r="E170" s="110" t="s">
        <v>173</v>
      </c>
      <c r="G170" s="110" t="s">
        <v>54</v>
      </c>
      <c r="H170" s="106">
        <v>418498</v>
      </c>
      <c r="I170" s="124" t="s">
        <v>174</v>
      </c>
      <c r="J170" s="120"/>
      <c r="K170" s="107">
        <v>174145</v>
      </c>
      <c r="L170" s="106">
        <v>418498</v>
      </c>
      <c r="M170" s="122">
        <v>1472040</v>
      </c>
      <c r="N170" s="120"/>
      <c r="O170" s="110" t="s">
        <v>55</v>
      </c>
      <c r="P170" s="124" t="s">
        <v>56</v>
      </c>
      <c r="Q170" s="120"/>
    </row>
    <row r="171" spans="1:17" ht="15" x14ac:dyDescent="0.2">
      <c r="A171" s="117"/>
      <c r="B171" s="117"/>
      <c r="C171" s="121" t="s">
        <v>6</v>
      </c>
      <c r="D171" s="120"/>
      <c r="E171" s="111"/>
      <c r="G171" s="111"/>
      <c r="H171" s="108">
        <v>418498</v>
      </c>
      <c r="I171" s="123"/>
      <c r="J171" s="120"/>
      <c r="K171" s="111"/>
      <c r="L171" s="108">
        <v>418498</v>
      </c>
      <c r="M171" s="123"/>
      <c r="N171" s="120"/>
      <c r="O171" s="111"/>
      <c r="P171" s="123"/>
      <c r="Q171" s="120"/>
    </row>
    <row r="172" spans="1:17" ht="25.5" outlineLevel="1" x14ac:dyDescent="0.2">
      <c r="A172" s="116">
        <v>75090</v>
      </c>
      <c r="B172" s="116">
        <v>75090</v>
      </c>
      <c r="C172" s="119">
        <v>44144.374921446761</v>
      </c>
      <c r="D172" s="120"/>
      <c r="E172" s="110" t="s">
        <v>175</v>
      </c>
      <c r="G172" s="110" t="s">
        <v>54</v>
      </c>
      <c r="H172" s="106">
        <v>78270.92</v>
      </c>
      <c r="I172" s="124" t="s">
        <v>96</v>
      </c>
      <c r="J172" s="120"/>
      <c r="K172" s="107">
        <v>174232</v>
      </c>
      <c r="L172" s="106">
        <v>78270.92</v>
      </c>
      <c r="M172" s="122">
        <v>5130100</v>
      </c>
      <c r="N172" s="120"/>
      <c r="O172" s="110" t="s">
        <v>55</v>
      </c>
      <c r="P172" s="124" t="s">
        <v>56</v>
      </c>
      <c r="Q172" s="120"/>
    </row>
    <row r="173" spans="1:17" ht="15" x14ac:dyDescent="0.2">
      <c r="A173" s="117"/>
      <c r="B173" s="117"/>
      <c r="C173" s="121" t="s">
        <v>6</v>
      </c>
      <c r="D173" s="120"/>
      <c r="E173" s="111"/>
      <c r="G173" s="111"/>
      <c r="H173" s="108">
        <v>78270.92</v>
      </c>
      <c r="I173" s="123"/>
      <c r="J173" s="120"/>
      <c r="K173" s="111"/>
      <c r="L173" s="108">
        <v>78270.92</v>
      </c>
      <c r="M173" s="123"/>
      <c r="N173" s="120"/>
      <c r="O173" s="111"/>
      <c r="P173" s="123"/>
      <c r="Q173" s="120"/>
    </row>
    <row r="174" spans="1:17" ht="25.5" outlineLevel="1" x14ac:dyDescent="0.2">
      <c r="A174" s="116">
        <v>75201</v>
      </c>
      <c r="B174" s="116">
        <v>75201</v>
      </c>
      <c r="C174" s="119">
        <v>44146.477160682865</v>
      </c>
      <c r="D174" s="120"/>
      <c r="E174" s="110" t="s">
        <v>178</v>
      </c>
      <c r="G174" s="110" t="s">
        <v>54</v>
      </c>
      <c r="H174" s="106">
        <v>49787.55</v>
      </c>
      <c r="I174" s="124" t="s">
        <v>179</v>
      </c>
      <c r="J174" s="120"/>
      <c r="K174" s="107">
        <v>174237</v>
      </c>
      <c r="L174" s="106">
        <v>49787.55</v>
      </c>
      <c r="M174" s="122">
        <v>5061127</v>
      </c>
      <c r="N174" s="120"/>
      <c r="O174" s="110" t="s">
        <v>55</v>
      </c>
      <c r="P174" s="124" t="s">
        <v>56</v>
      </c>
      <c r="Q174" s="120"/>
    </row>
    <row r="175" spans="1:17" ht="15" x14ac:dyDescent="0.2">
      <c r="A175" s="117"/>
      <c r="B175" s="117"/>
      <c r="C175" s="121" t="s">
        <v>6</v>
      </c>
      <c r="D175" s="120"/>
      <c r="E175" s="111"/>
      <c r="G175" s="111"/>
      <c r="H175" s="108">
        <v>49787.55</v>
      </c>
      <c r="I175" s="123"/>
      <c r="J175" s="120"/>
      <c r="K175" s="111"/>
      <c r="L175" s="108">
        <v>49787.55</v>
      </c>
      <c r="M175" s="123"/>
      <c r="N175" s="120"/>
      <c r="O175" s="111"/>
      <c r="P175" s="123"/>
      <c r="Q175" s="120"/>
    </row>
    <row r="176" spans="1:17" ht="38.25" outlineLevel="1" x14ac:dyDescent="0.2">
      <c r="A176" s="116">
        <v>75215</v>
      </c>
      <c r="B176" s="116">
        <v>75215</v>
      </c>
      <c r="C176" s="119">
        <v>44146.622172604162</v>
      </c>
      <c r="D176" s="120"/>
      <c r="E176" s="110" t="s">
        <v>180</v>
      </c>
      <c r="G176" s="110" t="s">
        <v>54</v>
      </c>
      <c r="H176" s="106">
        <v>2005.95</v>
      </c>
      <c r="I176" s="124" t="s">
        <v>181</v>
      </c>
      <c r="J176" s="120"/>
      <c r="K176" s="107">
        <v>174232</v>
      </c>
      <c r="L176" s="106">
        <v>2005.95</v>
      </c>
      <c r="M176" s="122">
        <v>5130100</v>
      </c>
      <c r="N176" s="120"/>
      <c r="O176" s="110" t="s">
        <v>55</v>
      </c>
      <c r="P176" s="124" t="s">
        <v>56</v>
      </c>
      <c r="Q176" s="120"/>
    </row>
    <row r="177" spans="1:17" ht="15" x14ac:dyDescent="0.2">
      <c r="A177" s="117"/>
      <c r="B177" s="117"/>
      <c r="C177" s="121" t="s">
        <v>6</v>
      </c>
      <c r="D177" s="120"/>
      <c r="E177" s="111"/>
      <c r="G177" s="111"/>
      <c r="H177" s="108">
        <v>2005.95</v>
      </c>
      <c r="I177" s="123"/>
      <c r="J177" s="120"/>
      <c r="K177" s="111"/>
      <c r="L177" s="108">
        <v>2005.95</v>
      </c>
      <c r="M177" s="123"/>
      <c r="N177" s="120"/>
      <c r="O177" s="111"/>
      <c r="P177" s="123"/>
      <c r="Q177" s="120"/>
    </row>
    <row r="178" spans="1:17" ht="51" outlineLevel="1" x14ac:dyDescent="0.2">
      <c r="A178" s="116">
        <v>75288</v>
      </c>
      <c r="B178" s="116">
        <v>75288</v>
      </c>
      <c r="C178" s="119">
        <v>44148.762246030092</v>
      </c>
      <c r="D178" s="120"/>
      <c r="E178" s="110" t="s">
        <v>184</v>
      </c>
      <c r="G178" s="110" t="s">
        <v>54</v>
      </c>
      <c r="H178" s="106">
        <v>7207.8</v>
      </c>
      <c r="I178" s="124" t="s">
        <v>68</v>
      </c>
      <c r="J178" s="120"/>
      <c r="K178" s="107">
        <v>174239</v>
      </c>
      <c r="L178" s="106">
        <v>7207.8</v>
      </c>
      <c r="M178" s="122">
        <v>4991035</v>
      </c>
      <c r="N178" s="120"/>
      <c r="O178" s="110" t="s">
        <v>55</v>
      </c>
      <c r="P178" s="124" t="s">
        <v>56</v>
      </c>
      <c r="Q178" s="120"/>
    </row>
    <row r="179" spans="1:17" ht="15" x14ac:dyDescent="0.2">
      <c r="A179" s="117"/>
      <c r="B179" s="117"/>
      <c r="C179" s="121" t="s">
        <v>6</v>
      </c>
      <c r="D179" s="120"/>
      <c r="E179" s="111"/>
      <c r="G179" s="111"/>
      <c r="H179" s="108">
        <v>7207.8</v>
      </c>
      <c r="I179" s="123"/>
      <c r="J179" s="120"/>
      <c r="K179" s="111"/>
      <c r="L179" s="108">
        <v>7207.8</v>
      </c>
      <c r="M179" s="123"/>
      <c r="N179" s="120"/>
      <c r="O179" s="111"/>
      <c r="P179" s="123"/>
      <c r="Q179" s="120"/>
    </row>
    <row r="180" spans="1:17" ht="38.25" outlineLevel="1" x14ac:dyDescent="0.2">
      <c r="A180" s="116">
        <v>75421</v>
      </c>
      <c r="B180" s="116">
        <v>75421</v>
      </c>
      <c r="C180" s="119">
        <v>44158.413649537033</v>
      </c>
      <c r="D180" s="120"/>
      <c r="E180" s="110" t="s">
        <v>188</v>
      </c>
      <c r="G180" s="110" t="s">
        <v>54</v>
      </c>
      <c r="H180" s="106">
        <v>2211.5</v>
      </c>
      <c r="I180" s="124" t="s">
        <v>68</v>
      </c>
      <c r="J180" s="120"/>
      <c r="K180" s="107">
        <v>174239</v>
      </c>
      <c r="L180" s="106">
        <v>2211.5</v>
      </c>
      <c r="M180" s="122">
        <v>4407035</v>
      </c>
      <c r="N180" s="120"/>
      <c r="O180" s="110" t="s">
        <v>55</v>
      </c>
      <c r="P180" s="124" t="s">
        <v>56</v>
      </c>
      <c r="Q180" s="120"/>
    </row>
    <row r="181" spans="1:17" ht="15" x14ac:dyDescent="0.2">
      <c r="A181" s="117"/>
      <c r="B181" s="117"/>
      <c r="C181" s="121" t="s">
        <v>6</v>
      </c>
      <c r="D181" s="120"/>
      <c r="E181" s="111"/>
      <c r="G181" s="111"/>
      <c r="H181" s="108">
        <v>2211.5</v>
      </c>
      <c r="I181" s="123"/>
      <c r="J181" s="120"/>
      <c r="K181" s="111"/>
      <c r="L181" s="108">
        <v>2211.5</v>
      </c>
      <c r="M181" s="123"/>
      <c r="N181" s="120"/>
      <c r="O181" s="111"/>
      <c r="P181" s="123"/>
      <c r="Q181" s="120"/>
    </row>
    <row r="182" spans="1:17" ht="76.5" outlineLevel="1" x14ac:dyDescent="0.2">
      <c r="A182" s="116">
        <v>75461</v>
      </c>
      <c r="B182" s="116">
        <v>75461</v>
      </c>
      <c r="C182" s="119">
        <v>44159.628905127312</v>
      </c>
      <c r="D182" s="120"/>
      <c r="E182" s="110" t="s">
        <v>186</v>
      </c>
      <c r="G182" s="110" t="s">
        <v>54</v>
      </c>
      <c r="H182" s="106">
        <v>1218532</v>
      </c>
      <c r="I182" s="124" t="s">
        <v>192</v>
      </c>
      <c r="J182" s="120"/>
      <c r="K182" s="107">
        <v>174248</v>
      </c>
      <c r="L182" s="106">
        <v>1218532</v>
      </c>
      <c r="M182" s="122">
        <v>4483033</v>
      </c>
      <c r="N182" s="120"/>
      <c r="O182" s="110" t="s">
        <v>55</v>
      </c>
      <c r="P182" s="124" t="s">
        <v>56</v>
      </c>
      <c r="Q182" s="120"/>
    </row>
    <row r="183" spans="1:17" ht="15" x14ac:dyDescent="0.2">
      <c r="A183" s="117"/>
      <c r="B183" s="117"/>
      <c r="C183" s="121" t="s">
        <v>6</v>
      </c>
      <c r="D183" s="120"/>
      <c r="E183" s="111"/>
      <c r="G183" s="111"/>
      <c r="H183" s="108">
        <v>1218532</v>
      </c>
      <c r="I183" s="123"/>
      <c r="J183" s="120"/>
      <c r="K183" s="111"/>
      <c r="L183" s="108">
        <v>1218532</v>
      </c>
      <c r="M183" s="123"/>
      <c r="N183" s="120"/>
      <c r="O183" s="111"/>
      <c r="P183" s="123"/>
      <c r="Q183" s="120"/>
    </row>
    <row r="184" spans="1:17" ht="25.5" outlineLevel="1" x14ac:dyDescent="0.2">
      <c r="A184" s="116">
        <v>75462</v>
      </c>
      <c r="B184" s="116">
        <v>75462</v>
      </c>
      <c r="C184" s="119">
        <v>44159.631487962964</v>
      </c>
      <c r="D184" s="120"/>
      <c r="E184" s="110" t="s">
        <v>193</v>
      </c>
      <c r="G184" s="110" t="s">
        <v>54</v>
      </c>
      <c r="H184" s="106">
        <v>42770</v>
      </c>
      <c r="I184" s="124" t="s">
        <v>68</v>
      </c>
      <c r="J184" s="120"/>
      <c r="K184" s="107">
        <v>174254</v>
      </c>
      <c r="L184" s="106">
        <v>42770</v>
      </c>
      <c r="M184" s="122">
        <v>4992087</v>
      </c>
      <c r="N184" s="120"/>
      <c r="O184" s="110" t="s">
        <v>55</v>
      </c>
      <c r="P184" s="124" t="s">
        <v>56</v>
      </c>
      <c r="Q184" s="120"/>
    </row>
    <row r="185" spans="1:17" ht="15" x14ac:dyDescent="0.2">
      <c r="A185" s="117"/>
      <c r="B185" s="117"/>
      <c r="C185" s="121" t="s">
        <v>6</v>
      </c>
      <c r="D185" s="120"/>
      <c r="E185" s="111"/>
      <c r="G185" s="111"/>
      <c r="H185" s="108">
        <v>42770</v>
      </c>
      <c r="I185" s="123"/>
      <c r="J185" s="120"/>
      <c r="K185" s="111"/>
      <c r="L185" s="108">
        <v>42770</v>
      </c>
      <c r="M185" s="123"/>
      <c r="N185" s="120"/>
      <c r="O185" s="111"/>
      <c r="P185" s="123"/>
      <c r="Q185" s="120"/>
    </row>
    <row r="186" spans="1:17" ht="38.25" outlineLevel="1" x14ac:dyDescent="0.2">
      <c r="A186" s="116">
        <v>75471</v>
      </c>
      <c r="B186" s="116">
        <v>75471</v>
      </c>
      <c r="C186" s="119">
        <v>44159.77846616898</v>
      </c>
      <c r="D186" s="120"/>
      <c r="E186" s="110" t="s">
        <v>194</v>
      </c>
      <c r="G186" s="110" t="s">
        <v>54</v>
      </c>
      <c r="H186" s="106">
        <v>520.70000000000005</v>
      </c>
      <c r="I186" s="124" t="s">
        <v>68</v>
      </c>
      <c r="J186" s="120"/>
      <c r="K186" s="107">
        <v>174239</v>
      </c>
      <c r="L186" s="106">
        <v>520.70000000000005</v>
      </c>
      <c r="M186" s="122">
        <v>4991035</v>
      </c>
      <c r="N186" s="120"/>
      <c r="O186" s="110" t="s">
        <v>55</v>
      </c>
      <c r="P186" s="124" t="s">
        <v>56</v>
      </c>
      <c r="Q186" s="120"/>
    </row>
    <row r="187" spans="1:17" ht="15" x14ac:dyDescent="0.2">
      <c r="A187" s="117"/>
      <c r="B187" s="117"/>
      <c r="C187" s="121" t="s">
        <v>6</v>
      </c>
      <c r="D187" s="120"/>
      <c r="E187" s="111"/>
      <c r="G187" s="111"/>
      <c r="H187" s="108">
        <v>520.70000000000005</v>
      </c>
      <c r="I187" s="123"/>
      <c r="J187" s="120"/>
      <c r="K187" s="111"/>
      <c r="L187" s="108">
        <v>520.70000000000005</v>
      </c>
      <c r="M187" s="123"/>
      <c r="N187" s="120"/>
      <c r="O187" s="111"/>
      <c r="P187" s="123"/>
      <c r="Q187" s="120"/>
    </row>
    <row r="188" spans="1:17" ht="25.5" outlineLevel="1" x14ac:dyDescent="0.2">
      <c r="A188" s="116">
        <v>75472</v>
      </c>
      <c r="B188" s="116">
        <v>75472</v>
      </c>
      <c r="C188" s="119">
        <v>44159.802832604168</v>
      </c>
      <c r="D188" s="120"/>
      <c r="E188" s="110" t="s">
        <v>195</v>
      </c>
      <c r="G188" s="110" t="s">
        <v>54</v>
      </c>
      <c r="H188" s="106">
        <v>3317.18</v>
      </c>
      <c r="I188" s="124" t="s">
        <v>196</v>
      </c>
      <c r="J188" s="120"/>
      <c r="K188" s="107">
        <v>174245</v>
      </c>
      <c r="L188" s="106">
        <v>3317.18</v>
      </c>
      <c r="M188" s="122">
        <v>4404033</v>
      </c>
      <c r="N188" s="120"/>
      <c r="O188" s="110" t="s">
        <v>55</v>
      </c>
      <c r="P188" s="124" t="s">
        <v>56</v>
      </c>
      <c r="Q188" s="120"/>
    </row>
    <row r="189" spans="1:17" ht="15" x14ac:dyDescent="0.2">
      <c r="A189" s="117"/>
      <c r="B189" s="117"/>
      <c r="C189" s="121" t="s">
        <v>6</v>
      </c>
      <c r="D189" s="120"/>
      <c r="E189" s="111"/>
      <c r="G189" s="111"/>
      <c r="H189" s="108">
        <v>3317.18</v>
      </c>
      <c r="I189" s="123"/>
      <c r="J189" s="120"/>
      <c r="K189" s="111"/>
      <c r="L189" s="108">
        <v>3317.18</v>
      </c>
      <c r="M189" s="123"/>
      <c r="N189" s="120"/>
      <c r="O189" s="111"/>
      <c r="P189" s="123"/>
      <c r="Q189" s="120"/>
    </row>
    <row r="190" spans="1:17" ht="25.5" outlineLevel="1" x14ac:dyDescent="0.2">
      <c r="A190" s="116">
        <v>75506</v>
      </c>
      <c r="B190" s="116">
        <v>75506</v>
      </c>
      <c r="C190" s="119">
        <v>44160.732788194444</v>
      </c>
      <c r="D190" s="120"/>
      <c r="E190" s="110" t="s">
        <v>197</v>
      </c>
      <c r="G190" s="110" t="s">
        <v>54</v>
      </c>
      <c r="H190" s="106">
        <v>3721.67</v>
      </c>
      <c r="I190" s="124" t="s">
        <v>68</v>
      </c>
      <c r="J190" s="120"/>
      <c r="K190" s="107">
        <v>174245</v>
      </c>
      <c r="L190" s="106">
        <v>3721.67</v>
      </c>
      <c r="M190" s="122">
        <v>4404033</v>
      </c>
      <c r="N190" s="120"/>
      <c r="O190" s="110" t="s">
        <v>55</v>
      </c>
      <c r="P190" s="124" t="s">
        <v>56</v>
      </c>
      <c r="Q190" s="120"/>
    </row>
    <row r="191" spans="1:17" ht="15" x14ac:dyDescent="0.2">
      <c r="A191" s="117"/>
      <c r="B191" s="117"/>
      <c r="C191" s="121" t="s">
        <v>6</v>
      </c>
      <c r="D191" s="120"/>
      <c r="E191" s="111"/>
      <c r="G191" s="111"/>
      <c r="H191" s="108">
        <v>3721.67</v>
      </c>
      <c r="I191" s="123"/>
      <c r="J191" s="120"/>
      <c r="K191" s="111"/>
      <c r="L191" s="108">
        <v>3721.67</v>
      </c>
      <c r="M191" s="123"/>
      <c r="N191" s="120"/>
      <c r="O191" s="111"/>
      <c r="P191" s="123"/>
      <c r="Q191" s="120"/>
    </row>
    <row r="192" spans="1:17" ht="114.75" outlineLevel="1" x14ac:dyDescent="0.2">
      <c r="A192" s="116">
        <v>75521</v>
      </c>
      <c r="B192" s="116">
        <v>75521</v>
      </c>
      <c r="C192" s="119">
        <v>44161.564032256945</v>
      </c>
      <c r="D192" s="120"/>
      <c r="E192" s="110" t="s">
        <v>198</v>
      </c>
      <c r="G192" s="110" t="s">
        <v>54</v>
      </c>
      <c r="H192" s="106">
        <v>5600000</v>
      </c>
      <c r="I192" s="124" t="s">
        <v>196</v>
      </c>
      <c r="J192" s="120"/>
      <c r="K192" s="107">
        <v>174261</v>
      </c>
      <c r="L192" s="106">
        <v>5600000</v>
      </c>
      <c r="M192" s="122">
        <v>4104043</v>
      </c>
      <c r="N192" s="120"/>
      <c r="O192" s="110" t="s">
        <v>55</v>
      </c>
      <c r="P192" s="124" t="s">
        <v>56</v>
      </c>
      <c r="Q192" s="120"/>
    </row>
    <row r="193" spans="1:17" ht="15" x14ac:dyDescent="0.2">
      <c r="A193" s="117"/>
      <c r="B193" s="117"/>
      <c r="C193" s="121" t="s">
        <v>6</v>
      </c>
      <c r="D193" s="120"/>
      <c r="E193" s="111"/>
      <c r="G193" s="111"/>
      <c r="H193" s="108">
        <v>5600000</v>
      </c>
      <c r="I193" s="123"/>
      <c r="J193" s="120"/>
      <c r="K193" s="111"/>
      <c r="L193" s="108">
        <v>5600000</v>
      </c>
      <c r="M193" s="123"/>
      <c r="N193" s="120"/>
      <c r="O193" s="111"/>
      <c r="P193" s="123"/>
      <c r="Q193" s="120"/>
    </row>
    <row r="194" spans="1:17" ht="25.5" outlineLevel="1" x14ac:dyDescent="0.2">
      <c r="A194" s="116">
        <v>75573</v>
      </c>
      <c r="B194" s="116">
        <v>75573</v>
      </c>
      <c r="C194" s="119">
        <v>44162.91989351852</v>
      </c>
      <c r="D194" s="120"/>
      <c r="E194" s="110" t="s">
        <v>195</v>
      </c>
      <c r="G194" s="110" t="s">
        <v>54</v>
      </c>
      <c r="H194" s="106">
        <v>4468.22</v>
      </c>
      <c r="I194" s="124" t="s">
        <v>196</v>
      </c>
      <c r="J194" s="120"/>
      <c r="K194" s="107">
        <v>174245</v>
      </c>
      <c r="L194" s="106">
        <v>4468.22</v>
      </c>
      <c r="M194" s="122">
        <v>4404033</v>
      </c>
      <c r="N194" s="120"/>
      <c r="O194" s="110" t="s">
        <v>55</v>
      </c>
      <c r="P194" s="124" t="s">
        <v>56</v>
      </c>
      <c r="Q194" s="120"/>
    </row>
    <row r="195" spans="1:17" ht="15" x14ac:dyDescent="0.2">
      <c r="A195" s="117"/>
      <c r="B195" s="117"/>
      <c r="C195" s="121" t="s">
        <v>6</v>
      </c>
      <c r="D195" s="120"/>
      <c r="E195" s="111"/>
      <c r="G195" s="111"/>
      <c r="H195" s="108">
        <v>4468.22</v>
      </c>
      <c r="I195" s="123"/>
      <c r="J195" s="120"/>
      <c r="K195" s="111"/>
      <c r="L195" s="108">
        <v>4468.22</v>
      </c>
      <c r="M195" s="123"/>
      <c r="N195" s="120"/>
      <c r="O195" s="111"/>
      <c r="P195" s="123"/>
      <c r="Q195" s="120"/>
    </row>
    <row r="196" spans="1:17" ht="25.5" outlineLevel="1" x14ac:dyDescent="0.2">
      <c r="A196" s="116">
        <v>75596</v>
      </c>
      <c r="B196" s="116">
        <v>75596</v>
      </c>
      <c r="C196" s="119">
        <v>44165.752744560181</v>
      </c>
      <c r="D196" s="120"/>
      <c r="E196" s="110" t="s">
        <v>199</v>
      </c>
      <c r="G196" s="110" t="s">
        <v>54</v>
      </c>
      <c r="H196" s="106">
        <v>139825.32</v>
      </c>
      <c r="I196" s="124" t="s">
        <v>74</v>
      </c>
      <c r="J196" s="120"/>
      <c r="K196" s="107">
        <v>174145</v>
      </c>
      <c r="L196" s="106">
        <v>139825.32</v>
      </c>
      <c r="M196" s="122">
        <v>1472040</v>
      </c>
      <c r="N196" s="120"/>
      <c r="O196" s="110" t="s">
        <v>55</v>
      </c>
      <c r="P196" s="124" t="s">
        <v>56</v>
      </c>
      <c r="Q196" s="120"/>
    </row>
    <row r="197" spans="1:17" ht="15" x14ac:dyDescent="0.2">
      <c r="A197" s="117"/>
      <c r="B197" s="117"/>
      <c r="C197" s="121" t="s">
        <v>6</v>
      </c>
      <c r="D197" s="120"/>
      <c r="E197" s="111"/>
      <c r="G197" s="111"/>
      <c r="H197" s="108">
        <v>139825.32</v>
      </c>
      <c r="I197" s="123"/>
      <c r="J197" s="120"/>
      <c r="K197" s="111"/>
      <c r="L197" s="108">
        <v>139825.32</v>
      </c>
      <c r="M197" s="123"/>
      <c r="N197" s="120"/>
      <c r="O197" s="111"/>
      <c r="P197" s="123"/>
      <c r="Q197" s="120"/>
    </row>
    <row r="198" spans="1:17" ht="25.5" outlineLevel="1" x14ac:dyDescent="0.2">
      <c r="A198" s="116">
        <v>75717</v>
      </c>
      <c r="B198" s="116">
        <v>75717</v>
      </c>
      <c r="C198" s="119">
        <v>44173.365774155092</v>
      </c>
      <c r="D198" s="120"/>
      <c r="E198" s="110" t="s">
        <v>205</v>
      </c>
      <c r="G198" s="110" t="s">
        <v>54</v>
      </c>
      <c r="H198" s="106">
        <v>49200</v>
      </c>
      <c r="I198" s="124" t="s">
        <v>68</v>
      </c>
      <c r="J198" s="120"/>
      <c r="K198" s="107">
        <v>174245</v>
      </c>
      <c r="L198" s="106">
        <v>49200</v>
      </c>
      <c r="M198" s="122">
        <v>4404033</v>
      </c>
      <c r="N198" s="120"/>
      <c r="O198" s="110" t="s">
        <v>55</v>
      </c>
      <c r="P198" s="124" t="s">
        <v>56</v>
      </c>
      <c r="Q198" s="120"/>
    </row>
    <row r="199" spans="1:17" ht="15" x14ac:dyDescent="0.2">
      <c r="A199" s="117"/>
      <c r="B199" s="117"/>
      <c r="C199" s="121" t="s">
        <v>6</v>
      </c>
      <c r="D199" s="120"/>
      <c r="E199" s="111"/>
      <c r="G199" s="111"/>
      <c r="H199" s="108">
        <v>49200</v>
      </c>
      <c r="I199" s="123"/>
      <c r="J199" s="120"/>
      <c r="K199" s="111"/>
      <c r="L199" s="108">
        <v>49200</v>
      </c>
      <c r="M199" s="123"/>
      <c r="N199" s="120"/>
      <c r="O199" s="111"/>
      <c r="P199" s="123"/>
      <c r="Q199" s="120"/>
    </row>
    <row r="200" spans="1:17" ht="25.5" outlineLevel="1" x14ac:dyDescent="0.2">
      <c r="A200" s="116">
        <v>75719</v>
      </c>
      <c r="B200" s="116">
        <v>75719</v>
      </c>
      <c r="C200" s="119">
        <v>44173.416708946759</v>
      </c>
      <c r="D200" s="120"/>
      <c r="E200" s="110" t="s">
        <v>206</v>
      </c>
      <c r="G200" s="110" t="s">
        <v>54</v>
      </c>
      <c r="H200" s="106">
        <v>17609.47</v>
      </c>
      <c r="I200" s="124" t="s">
        <v>68</v>
      </c>
      <c r="J200" s="120"/>
      <c r="K200" s="107">
        <v>174239</v>
      </c>
      <c r="L200" s="106">
        <v>17609.47</v>
      </c>
      <c r="M200" s="122">
        <v>4991035</v>
      </c>
      <c r="N200" s="120"/>
      <c r="O200" s="110" t="s">
        <v>55</v>
      </c>
      <c r="P200" s="124" t="s">
        <v>56</v>
      </c>
      <c r="Q200" s="120"/>
    </row>
    <row r="201" spans="1:17" ht="15" x14ac:dyDescent="0.2">
      <c r="A201" s="117"/>
      <c r="B201" s="117"/>
      <c r="C201" s="121" t="s">
        <v>6</v>
      </c>
      <c r="D201" s="120"/>
      <c r="E201" s="111"/>
      <c r="G201" s="111"/>
      <c r="H201" s="108">
        <v>17609.47</v>
      </c>
      <c r="I201" s="123"/>
      <c r="J201" s="120"/>
      <c r="K201" s="111"/>
      <c r="L201" s="108">
        <v>17609.47</v>
      </c>
      <c r="M201" s="123"/>
      <c r="N201" s="120"/>
      <c r="O201" s="111"/>
      <c r="P201" s="123"/>
      <c r="Q201" s="120"/>
    </row>
    <row r="202" spans="1:17" ht="25.5" outlineLevel="1" x14ac:dyDescent="0.2">
      <c r="A202" s="116">
        <v>75741</v>
      </c>
      <c r="B202" s="116">
        <v>75741</v>
      </c>
      <c r="C202" s="119">
        <v>44174.393322141201</v>
      </c>
      <c r="D202" s="120"/>
      <c r="E202" s="110" t="s">
        <v>209</v>
      </c>
      <c r="G202" s="110" t="s">
        <v>54</v>
      </c>
      <c r="H202" s="106">
        <v>15000</v>
      </c>
      <c r="I202" s="124" t="s">
        <v>58</v>
      </c>
      <c r="J202" s="120"/>
      <c r="K202" s="107">
        <v>174263</v>
      </c>
      <c r="L202" s="106">
        <v>15000</v>
      </c>
      <c r="M202" s="122">
        <v>4001042</v>
      </c>
      <c r="N202" s="120"/>
      <c r="O202" s="110" t="s">
        <v>55</v>
      </c>
      <c r="P202" s="124" t="s">
        <v>56</v>
      </c>
      <c r="Q202" s="120"/>
    </row>
    <row r="203" spans="1:17" ht="15" x14ac:dyDescent="0.2">
      <c r="A203" s="117"/>
      <c r="B203" s="117"/>
      <c r="C203" s="121" t="s">
        <v>6</v>
      </c>
      <c r="D203" s="120"/>
      <c r="E203" s="111"/>
      <c r="G203" s="111"/>
      <c r="H203" s="108">
        <v>15000</v>
      </c>
      <c r="I203" s="123"/>
      <c r="J203" s="120"/>
      <c r="K203" s="111"/>
      <c r="L203" s="108">
        <v>15000</v>
      </c>
      <c r="M203" s="123"/>
      <c r="N203" s="120"/>
      <c r="O203" s="111"/>
      <c r="P203" s="123"/>
      <c r="Q203" s="120"/>
    </row>
    <row r="204" spans="1:17" ht="25.5" outlineLevel="1" x14ac:dyDescent="0.2">
      <c r="A204" s="116">
        <v>75766</v>
      </c>
      <c r="B204" s="116">
        <v>75766</v>
      </c>
      <c r="C204" s="119">
        <v>44174.554015046291</v>
      </c>
      <c r="D204" s="120"/>
      <c r="E204" s="110" t="s">
        <v>232</v>
      </c>
      <c r="G204" s="110" t="s">
        <v>54</v>
      </c>
      <c r="H204" s="106">
        <v>37526.93</v>
      </c>
      <c r="I204" s="124" t="s">
        <v>233</v>
      </c>
      <c r="J204" s="120"/>
      <c r="K204" s="107">
        <v>174270</v>
      </c>
      <c r="L204" s="106">
        <v>37526.93</v>
      </c>
      <c r="M204" s="122">
        <v>4183087</v>
      </c>
      <c r="N204" s="120"/>
      <c r="O204" s="110" t="s">
        <v>168</v>
      </c>
      <c r="P204" s="124" t="s">
        <v>56</v>
      </c>
      <c r="Q204" s="120"/>
    </row>
    <row r="205" spans="1:17" ht="15" x14ac:dyDescent="0.2">
      <c r="A205" s="117"/>
      <c r="B205" s="117"/>
      <c r="C205" s="121" t="s">
        <v>6</v>
      </c>
      <c r="D205" s="120"/>
      <c r="E205" s="111"/>
      <c r="G205" s="111"/>
      <c r="H205" s="108">
        <v>37526.93</v>
      </c>
      <c r="I205" s="123"/>
      <c r="J205" s="120"/>
      <c r="K205" s="111"/>
      <c r="L205" s="108">
        <v>37526.93</v>
      </c>
      <c r="M205" s="123"/>
      <c r="N205" s="120"/>
      <c r="O205" s="111"/>
      <c r="P205" s="123"/>
      <c r="Q205" s="120"/>
    </row>
    <row r="206" spans="1:17" ht="25.5" outlineLevel="1" x14ac:dyDescent="0.2">
      <c r="A206" s="116">
        <v>75789</v>
      </c>
      <c r="B206" s="116">
        <v>75789</v>
      </c>
      <c r="C206" s="119">
        <v>44175.455422766201</v>
      </c>
      <c r="D206" s="120"/>
      <c r="E206" s="110" t="s">
        <v>212</v>
      </c>
      <c r="G206" s="110" t="s">
        <v>54</v>
      </c>
      <c r="H206" s="106">
        <v>7474.28</v>
      </c>
      <c r="I206" s="124" t="s">
        <v>196</v>
      </c>
      <c r="J206" s="120"/>
      <c r="K206" s="107">
        <v>174245</v>
      </c>
      <c r="L206" s="106">
        <v>7474.28</v>
      </c>
      <c r="M206" s="122">
        <v>4404033</v>
      </c>
      <c r="N206" s="120"/>
      <c r="O206" s="110" t="s">
        <v>55</v>
      </c>
      <c r="P206" s="124" t="s">
        <v>56</v>
      </c>
      <c r="Q206" s="120"/>
    </row>
    <row r="207" spans="1:17" ht="15" x14ac:dyDescent="0.2">
      <c r="A207" s="117"/>
      <c r="B207" s="117"/>
      <c r="C207" s="121" t="s">
        <v>6</v>
      </c>
      <c r="D207" s="120"/>
      <c r="E207" s="111"/>
      <c r="G207" s="111"/>
      <c r="H207" s="108">
        <v>7474.28</v>
      </c>
      <c r="I207" s="123"/>
      <c r="J207" s="120"/>
      <c r="K207" s="111"/>
      <c r="L207" s="108">
        <v>7474.28</v>
      </c>
      <c r="M207" s="123"/>
      <c r="N207" s="120"/>
      <c r="O207" s="111"/>
      <c r="P207" s="123"/>
      <c r="Q207" s="120"/>
    </row>
    <row r="208" spans="1:17" ht="25.5" outlineLevel="1" x14ac:dyDescent="0.2">
      <c r="A208" s="116">
        <v>75793</v>
      </c>
      <c r="B208" s="116">
        <v>75793</v>
      </c>
      <c r="C208" s="119">
        <v>44175.607703784721</v>
      </c>
      <c r="D208" s="120"/>
      <c r="E208" s="110" t="s">
        <v>207</v>
      </c>
      <c r="G208" s="110" t="s">
        <v>54</v>
      </c>
      <c r="H208" s="106">
        <v>1126</v>
      </c>
      <c r="I208" s="124" t="s">
        <v>213</v>
      </c>
      <c r="J208" s="120"/>
      <c r="K208" s="107">
        <v>174239</v>
      </c>
      <c r="L208" s="106">
        <v>1126</v>
      </c>
      <c r="M208" s="122">
        <v>4407035</v>
      </c>
      <c r="N208" s="120"/>
      <c r="O208" s="110" t="s">
        <v>55</v>
      </c>
      <c r="P208" s="124" t="s">
        <v>56</v>
      </c>
      <c r="Q208" s="120"/>
    </row>
    <row r="209" spans="1:17" ht="15" x14ac:dyDescent="0.2">
      <c r="A209" s="117"/>
      <c r="B209" s="117"/>
      <c r="C209" s="121" t="s">
        <v>6</v>
      </c>
      <c r="D209" s="120"/>
      <c r="E209" s="111"/>
      <c r="G209" s="111"/>
      <c r="H209" s="108">
        <v>1126</v>
      </c>
      <c r="I209" s="123"/>
      <c r="J209" s="120"/>
      <c r="K209" s="111"/>
      <c r="L209" s="108">
        <v>1126</v>
      </c>
      <c r="M209" s="123"/>
      <c r="N209" s="120"/>
      <c r="O209" s="111"/>
      <c r="P209" s="123"/>
      <c r="Q209" s="120"/>
    </row>
    <row r="210" spans="1:17" ht="25.5" outlineLevel="1" x14ac:dyDescent="0.2">
      <c r="A210" s="116">
        <v>75801</v>
      </c>
      <c r="B210" s="116">
        <v>75801</v>
      </c>
      <c r="C210" s="119">
        <v>44175.759866550921</v>
      </c>
      <c r="D210" s="120"/>
      <c r="E210" s="110" t="s">
        <v>214</v>
      </c>
      <c r="G210" s="110" t="s">
        <v>54</v>
      </c>
      <c r="H210" s="106">
        <v>471.48</v>
      </c>
      <c r="I210" s="124" t="s">
        <v>215</v>
      </c>
      <c r="J210" s="120"/>
      <c r="K210" s="107">
        <v>174245</v>
      </c>
      <c r="L210" s="106">
        <v>471.48</v>
      </c>
      <c r="M210" s="122">
        <v>4404033</v>
      </c>
      <c r="N210" s="120"/>
      <c r="O210" s="110" t="s">
        <v>55</v>
      </c>
      <c r="P210" s="124" t="s">
        <v>56</v>
      </c>
      <c r="Q210" s="120"/>
    </row>
    <row r="211" spans="1:17" ht="15" x14ac:dyDescent="0.2">
      <c r="A211" s="117"/>
      <c r="B211" s="117"/>
      <c r="C211" s="121" t="s">
        <v>6</v>
      </c>
      <c r="D211" s="120"/>
      <c r="E211" s="111"/>
      <c r="G211" s="111"/>
      <c r="H211" s="108">
        <v>471.48</v>
      </c>
      <c r="I211" s="123"/>
      <c r="J211" s="120"/>
      <c r="K211" s="111"/>
      <c r="L211" s="108">
        <v>471.48</v>
      </c>
      <c r="M211" s="123"/>
      <c r="N211" s="120"/>
      <c r="O211" s="111"/>
      <c r="P211" s="123"/>
      <c r="Q211" s="120"/>
    </row>
    <row r="212" spans="1:17" ht="76.5" outlineLevel="1" x14ac:dyDescent="0.2">
      <c r="A212" s="116">
        <v>75804</v>
      </c>
      <c r="B212" s="116">
        <v>75804</v>
      </c>
      <c r="C212" s="119">
        <v>44176.319670636571</v>
      </c>
      <c r="D212" s="120"/>
      <c r="E212" s="110" t="s">
        <v>216</v>
      </c>
      <c r="G212" s="110" t="s">
        <v>54</v>
      </c>
      <c r="H212" s="106">
        <v>33909</v>
      </c>
      <c r="I212" s="124" t="s">
        <v>211</v>
      </c>
      <c r="J212" s="120"/>
      <c r="K212" s="107">
        <v>174239</v>
      </c>
      <c r="L212" s="106">
        <v>33909</v>
      </c>
      <c r="M212" s="122">
        <v>4991035</v>
      </c>
      <c r="N212" s="120"/>
      <c r="O212" s="110" t="s">
        <v>168</v>
      </c>
      <c r="P212" s="124" t="s">
        <v>56</v>
      </c>
      <c r="Q212" s="120"/>
    </row>
    <row r="213" spans="1:17" ht="15" x14ac:dyDescent="0.2">
      <c r="A213" s="117"/>
      <c r="B213" s="117"/>
      <c r="C213" s="121" t="s">
        <v>6</v>
      </c>
      <c r="D213" s="120"/>
      <c r="E213" s="111"/>
      <c r="G213" s="111"/>
      <c r="H213" s="108">
        <v>33909</v>
      </c>
      <c r="I213" s="123"/>
      <c r="J213" s="120"/>
      <c r="K213" s="111"/>
      <c r="L213" s="108">
        <v>33909</v>
      </c>
      <c r="M213" s="123"/>
      <c r="N213" s="120"/>
      <c r="O213" s="111"/>
      <c r="P213" s="123"/>
      <c r="Q213" s="120"/>
    </row>
    <row r="214" spans="1:17" ht="25.5" outlineLevel="1" x14ac:dyDescent="0.2">
      <c r="A214" s="116">
        <v>75820</v>
      </c>
      <c r="B214" s="116">
        <v>75820</v>
      </c>
      <c r="C214" s="119">
        <v>44176.571843368052</v>
      </c>
      <c r="D214" s="120"/>
      <c r="E214" s="110" t="s">
        <v>217</v>
      </c>
      <c r="G214" s="110" t="s">
        <v>54</v>
      </c>
      <c r="H214" s="106">
        <v>20000</v>
      </c>
      <c r="I214" s="124" t="s">
        <v>218</v>
      </c>
      <c r="J214" s="120"/>
      <c r="K214" s="107">
        <v>174239</v>
      </c>
      <c r="L214" s="106">
        <v>20000</v>
      </c>
      <c r="M214" s="122">
        <v>4991035</v>
      </c>
      <c r="N214" s="120"/>
      <c r="O214" s="110" t="s">
        <v>55</v>
      </c>
      <c r="P214" s="124" t="s">
        <v>56</v>
      </c>
      <c r="Q214" s="120"/>
    </row>
    <row r="215" spans="1:17" ht="15" x14ac:dyDescent="0.2">
      <c r="A215" s="117"/>
      <c r="B215" s="117"/>
      <c r="C215" s="121" t="s">
        <v>6</v>
      </c>
      <c r="D215" s="120"/>
      <c r="E215" s="111"/>
      <c r="G215" s="111"/>
      <c r="H215" s="108">
        <v>20000</v>
      </c>
      <c r="I215" s="123"/>
      <c r="J215" s="120"/>
      <c r="K215" s="111"/>
      <c r="L215" s="108">
        <v>20000</v>
      </c>
      <c r="M215" s="123"/>
      <c r="N215" s="120"/>
      <c r="O215" s="111"/>
      <c r="P215" s="123"/>
      <c r="Q215" s="120"/>
    </row>
    <row r="216" spans="1:17" ht="25.5" outlineLevel="1" x14ac:dyDescent="0.2">
      <c r="A216" s="116">
        <v>75821</v>
      </c>
      <c r="B216" s="116">
        <v>75821</v>
      </c>
      <c r="C216" s="119">
        <v>44176.574761377313</v>
      </c>
      <c r="D216" s="120"/>
      <c r="E216" s="110" t="s">
        <v>219</v>
      </c>
      <c r="G216" s="110" t="s">
        <v>54</v>
      </c>
      <c r="H216" s="106">
        <v>12548</v>
      </c>
      <c r="I216" s="124" t="s">
        <v>220</v>
      </c>
      <c r="J216" s="120"/>
      <c r="K216" s="107">
        <v>174239</v>
      </c>
      <c r="L216" s="106">
        <v>12548</v>
      </c>
      <c r="M216" s="122">
        <v>4991035</v>
      </c>
      <c r="N216" s="120"/>
      <c r="O216" s="110" t="s">
        <v>55</v>
      </c>
      <c r="P216" s="124" t="s">
        <v>56</v>
      </c>
      <c r="Q216" s="120"/>
    </row>
    <row r="217" spans="1:17" ht="15" x14ac:dyDescent="0.2">
      <c r="A217" s="117"/>
      <c r="B217" s="117"/>
      <c r="C217" s="121" t="s">
        <v>6</v>
      </c>
      <c r="D217" s="120"/>
      <c r="E217" s="111"/>
      <c r="G217" s="111"/>
      <c r="H217" s="108">
        <v>12548</v>
      </c>
      <c r="I217" s="123"/>
      <c r="J217" s="120"/>
      <c r="K217" s="111"/>
      <c r="L217" s="108">
        <v>12548</v>
      </c>
      <c r="M217" s="123"/>
      <c r="N217" s="120"/>
      <c r="O217" s="111"/>
      <c r="P217" s="123"/>
      <c r="Q217" s="120"/>
    </row>
    <row r="218" spans="1:17" ht="25.5" outlineLevel="1" x14ac:dyDescent="0.2">
      <c r="A218" s="116">
        <v>75841</v>
      </c>
      <c r="B218" s="116">
        <v>75841</v>
      </c>
      <c r="C218" s="119">
        <v>44177.843124652776</v>
      </c>
      <c r="D218" s="120"/>
      <c r="E218" s="110" t="s">
        <v>110</v>
      </c>
      <c r="G218" s="110" t="s">
        <v>54</v>
      </c>
      <c r="H218" s="106">
        <v>170</v>
      </c>
      <c r="I218" s="124" t="s">
        <v>111</v>
      </c>
      <c r="J218" s="120"/>
      <c r="K218" s="107">
        <v>174263</v>
      </c>
      <c r="L218" s="106">
        <v>170</v>
      </c>
      <c r="M218" s="122">
        <v>4001045</v>
      </c>
      <c r="N218" s="120"/>
      <c r="O218" s="110" t="s">
        <v>55</v>
      </c>
      <c r="P218" s="124" t="s">
        <v>56</v>
      </c>
      <c r="Q218" s="120"/>
    </row>
    <row r="219" spans="1:17" ht="25.5" outlineLevel="1" x14ac:dyDescent="0.2">
      <c r="A219" s="118"/>
      <c r="B219" s="118"/>
      <c r="C219" s="119">
        <v>44177.843124652776</v>
      </c>
      <c r="D219" s="120"/>
      <c r="E219" s="110" t="s">
        <v>110</v>
      </c>
      <c r="G219" s="110" t="s">
        <v>54</v>
      </c>
      <c r="H219" s="106">
        <v>728</v>
      </c>
      <c r="I219" s="124" t="s">
        <v>115</v>
      </c>
      <c r="J219" s="120"/>
      <c r="K219" s="107">
        <v>174263</v>
      </c>
      <c r="L219" s="106">
        <v>728</v>
      </c>
      <c r="M219" s="122">
        <v>4001045</v>
      </c>
      <c r="N219" s="120"/>
      <c r="O219" s="110" t="s">
        <v>55</v>
      </c>
      <c r="P219" s="124" t="s">
        <v>56</v>
      </c>
      <c r="Q219" s="120"/>
    </row>
    <row r="220" spans="1:17" ht="25.5" outlineLevel="1" x14ac:dyDescent="0.2">
      <c r="A220" s="118"/>
      <c r="B220" s="118"/>
      <c r="C220" s="119">
        <v>44177.843124652776</v>
      </c>
      <c r="D220" s="120"/>
      <c r="E220" s="110" t="s">
        <v>110</v>
      </c>
      <c r="G220" s="110" t="s">
        <v>54</v>
      </c>
      <c r="H220" s="106">
        <v>297</v>
      </c>
      <c r="I220" s="124" t="s">
        <v>171</v>
      </c>
      <c r="J220" s="120"/>
      <c r="K220" s="107">
        <v>174263</v>
      </c>
      <c r="L220" s="106">
        <v>297</v>
      </c>
      <c r="M220" s="122">
        <v>4001045</v>
      </c>
      <c r="N220" s="120"/>
      <c r="O220" s="110" t="s">
        <v>55</v>
      </c>
      <c r="P220" s="124" t="s">
        <v>56</v>
      </c>
      <c r="Q220" s="120"/>
    </row>
    <row r="221" spans="1:17" ht="25.5" outlineLevel="1" x14ac:dyDescent="0.2">
      <c r="A221" s="118"/>
      <c r="B221" s="118"/>
      <c r="C221" s="119">
        <v>44177.843124652776</v>
      </c>
      <c r="D221" s="120"/>
      <c r="E221" s="110" t="s">
        <v>110</v>
      </c>
      <c r="G221" s="110" t="s">
        <v>54</v>
      </c>
      <c r="H221" s="106">
        <v>297</v>
      </c>
      <c r="I221" s="124" t="s">
        <v>113</v>
      </c>
      <c r="J221" s="120"/>
      <c r="K221" s="107">
        <v>174263</v>
      </c>
      <c r="L221" s="106">
        <v>297</v>
      </c>
      <c r="M221" s="122">
        <v>4001045</v>
      </c>
      <c r="N221" s="120"/>
      <c r="O221" s="110" t="s">
        <v>55</v>
      </c>
      <c r="P221" s="124" t="s">
        <v>56</v>
      </c>
      <c r="Q221" s="120"/>
    </row>
    <row r="222" spans="1:17" ht="25.5" outlineLevel="1" x14ac:dyDescent="0.2">
      <c r="A222" s="118"/>
      <c r="B222" s="118"/>
      <c r="C222" s="119">
        <v>44177.843124652776</v>
      </c>
      <c r="D222" s="120"/>
      <c r="E222" s="110" t="s">
        <v>110</v>
      </c>
      <c r="G222" s="110" t="s">
        <v>54</v>
      </c>
      <c r="H222" s="106">
        <v>482</v>
      </c>
      <c r="I222" s="124" t="s">
        <v>114</v>
      </c>
      <c r="J222" s="120"/>
      <c r="K222" s="107">
        <v>174263</v>
      </c>
      <c r="L222" s="106">
        <v>482</v>
      </c>
      <c r="M222" s="122">
        <v>4001045</v>
      </c>
      <c r="N222" s="120"/>
      <c r="O222" s="110" t="s">
        <v>55</v>
      </c>
      <c r="P222" s="124" t="s">
        <v>56</v>
      </c>
      <c r="Q222" s="120"/>
    </row>
    <row r="223" spans="1:17" ht="25.5" outlineLevel="1" x14ac:dyDescent="0.2">
      <c r="A223" s="118"/>
      <c r="B223" s="118"/>
      <c r="C223" s="119">
        <v>44177.843124652776</v>
      </c>
      <c r="D223" s="120"/>
      <c r="E223" s="110" t="s">
        <v>110</v>
      </c>
      <c r="G223" s="110" t="s">
        <v>54</v>
      </c>
      <c r="H223" s="106">
        <v>551</v>
      </c>
      <c r="I223" s="124" t="s">
        <v>112</v>
      </c>
      <c r="J223" s="120"/>
      <c r="K223" s="107">
        <v>174263</v>
      </c>
      <c r="L223" s="106">
        <v>551</v>
      </c>
      <c r="M223" s="122">
        <v>4001045</v>
      </c>
      <c r="N223" s="120"/>
      <c r="O223" s="110" t="s">
        <v>55</v>
      </c>
      <c r="P223" s="124" t="s">
        <v>56</v>
      </c>
      <c r="Q223" s="120"/>
    </row>
    <row r="224" spans="1:17" ht="25.5" outlineLevel="1" x14ac:dyDescent="0.2">
      <c r="A224" s="118"/>
      <c r="B224" s="118"/>
      <c r="C224" s="119">
        <v>44177.843124652776</v>
      </c>
      <c r="D224" s="120"/>
      <c r="E224" s="110" t="s">
        <v>110</v>
      </c>
      <c r="G224" s="110" t="s">
        <v>54</v>
      </c>
      <c r="H224" s="106">
        <v>297</v>
      </c>
      <c r="I224" s="124" t="s">
        <v>221</v>
      </c>
      <c r="J224" s="120"/>
      <c r="K224" s="107">
        <v>174263</v>
      </c>
      <c r="L224" s="106">
        <v>297</v>
      </c>
      <c r="M224" s="122">
        <v>4001045</v>
      </c>
      <c r="N224" s="120"/>
      <c r="O224" s="110" t="s">
        <v>55</v>
      </c>
      <c r="P224" s="124" t="s">
        <v>56</v>
      </c>
      <c r="Q224" s="120"/>
    </row>
    <row r="225" spans="1:17" ht="25.5" outlineLevel="1" x14ac:dyDescent="0.2">
      <c r="A225" s="118"/>
      <c r="B225" s="118"/>
      <c r="C225" s="119">
        <v>44177.843124652776</v>
      </c>
      <c r="D225" s="120"/>
      <c r="E225" s="110" t="s">
        <v>116</v>
      </c>
      <c r="G225" s="110" t="s">
        <v>54</v>
      </c>
      <c r="H225" s="106">
        <v>557</v>
      </c>
      <c r="I225" s="124" t="s">
        <v>67</v>
      </c>
      <c r="J225" s="120"/>
      <c r="K225" s="107">
        <v>174263</v>
      </c>
      <c r="L225" s="106">
        <v>557</v>
      </c>
      <c r="M225" s="122">
        <v>4001045</v>
      </c>
      <c r="N225" s="120"/>
      <c r="O225" s="110" t="s">
        <v>55</v>
      </c>
      <c r="P225" s="124" t="s">
        <v>56</v>
      </c>
      <c r="Q225" s="120"/>
    </row>
    <row r="226" spans="1:17" ht="15" x14ac:dyDescent="0.2">
      <c r="A226" s="117"/>
      <c r="B226" s="117"/>
      <c r="C226" s="121" t="s">
        <v>6</v>
      </c>
      <c r="D226" s="120"/>
      <c r="E226" s="111"/>
      <c r="G226" s="111"/>
      <c r="H226" s="108">
        <v>3379</v>
      </c>
      <c r="I226" s="123"/>
      <c r="J226" s="120"/>
      <c r="K226" s="111"/>
      <c r="L226" s="108">
        <v>3379</v>
      </c>
      <c r="M226" s="123"/>
      <c r="N226" s="120"/>
      <c r="O226" s="111"/>
      <c r="P226" s="123"/>
      <c r="Q226" s="120"/>
    </row>
    <row r="227" spans="1:17" ht="25.5" outlineLevel="1" x14ac:dyDescent="0.2">
      <c r="A227" s="116">
        <v>75843</v>
      </c>
      <c r="B227" s="116">
        <v>75843</v>
      </c>
      <c r="C227" s="119">
        <v>44179.431583599537</v>
      </c>
      <c r="D227" s="120"/>
      <c r="E227" s="110" t="s">
        <v>222</v>
      </c>
      <c r="G227" s="110" t="s">
        <v>54</v>
      </c>
      <c r="H227" s="106">
        <v>8000</v>
      </c>
      <c r="I227" s="124" t="s">
        <v>223</v>
      </c>
      <c r="J227" s="120"/>
      <c r="K227" s="107">
        <v>174151</v>
      </c>
      <c r="L227" s="106">
        <v>8000</v>
      </c>
      <c r="M227" s="122">
        <v>1598040</v>
      </c>
      <c r="N227" s="120"/>
      <c r="O227" s="110" t="s">
        <v>55</v>
      </c>
      <c r="P227" s="124" t="s">
        <v>56</v>
      </c>
      <c r="Q227" s="120"/>
    </row>
    <row r="228" spans="1:17" ht="25.5" outlineLevel="1" x14ac:dyDescent="0.2">
      <c r="A228" s="118"/>
      <c r="B228" s="118"/>
      <c r="C228" s="119">
        <v>44179.431583599537</v>
      </c>
      <c r="D228" s="120"/>
      <c r="E228" s="110" t="s">
        <v>204</v>
      </c>
      <c r="G228" s="110" t="s">
        <v>54</v>
      </c>
      <c r="H228" s="106">
        <v>20000</v>
      </c>
      <c r="I228" s="124" t="s">
        <v>223</v>
      </c>
      <c r="J228" s="120"/>
      <c r="K228" s="107">
        <v>174151</v>
      </c>
      <c r="L228" s="106">
        <v>20000</v>
      </c>
      <c r="M228" s="122">
        <v>1598040</v>
      </c>
      <c r="N228" s="120"/>
      <c r="O228" s="110" t="s">
        <v>55</v>
      </c>
      <c r="P228" s="124" t="s">
        <v>56</v>
      </c>
      <c r="Q228" s="120"/>
    </row>
    <row r="229" spans="1:17" ht="15" x14ac:dyDescent="0.2">
      <c r="A229" s="117"/>
      <c r="B229" s="117"/>
      <c r="C229" s="121" t="s">
        <v>6</v>
      </c>
      <c r="D229" s="120"/>
      <c r="E229" s="111"/>
      <c r="G229" s="111"/>
      <c r="H229" s="108">
        <v>28000</v>
      </c>
      <c r="I229" s="123"/>
      <c r="J229" s="120"/>
      <c r="K229" s="111"/>
      <c r="L229" s="108">
        <v>28000</v>
      </c>
      <c r="M229" s="123"/>
      <c r="N229" s="120"/>
      <c r="O229" s="111"/>
      <c r="P229" s="123"/>
      <c r="Q229" s="120"/>
    </row>
    <row r="230" spans="1:17" ht="25.5" outlineLevel="1" x14ac:dyDescent="0.2">
      <c r="A230" s="116">
        <v>75862</v>
      </c>
      <c r="B230" s="116">
        <v>75862</v>
      </c>
      <c r="C230" s="119">
        <v>44179.66841006944</v>
      </c>
      <c r="D230" s="120"/>
      <c r="E230" s="110" t="s">
        <v>119</v>
      </c>
      <c r="G230" s="110" t="s">
        <v>54</v>
      </c>
      <c r="H230" s="106">
        <v>82295.87</v>
      </c>
      <c r="I230" s="124" t="s">
        <v>120</v>
      </c>
      <c r="J230" s="120"/>
      <c r="K230" s="107">
        <v>174260</v>
      </c>
      <c r="L230" s="106">
        <v>82295.87</v>
      </c>
      <c r="M230" s="122">
        <v>4492087</v>
      </c>
      <c r="N230" s="120"/>
      <c r="O230" s="110" t="s">
        <v>55</v>
      </c>
      <c r="P230" s="124" t="s">
        <v>56</v>
      </c>
      <c r="Q230" s="120"/>
    </row>
    <row r="231" spans="1:17" ht="15" x14ac:dyDescent="0.2">
      <c r="A231" s="117"/>
      <c r="B231" s="117"/>
      <c r="C231" s="121" t="s">
        <v>6</v>
      </c>
      <c r="D231" s="120"/>
      <c r="E231" s="111"/>
      <c r="G231" s="111"/>
      <c r="H231" s="108">
        <v>82295.87</v>
      </c>
      <c r="I231" s="123"/>
      <c r="J231" s="120"/>
      <c r="K231" s="111"/>
      <c r="L231" s="108">
        <v>82295.87</v>
      </c>
      <c r="M231" s="123"/>
      <c r="N231" s="120"/>
      <c r="O231" s="111"/>
      <c r="P231" s="123"/>
      <c r="Q231" s="120"/>
    </row>
    <row r="232" spans="1:17" ht="63.75" outlineLevel="1" x14ac:dyDescent="0.2">
      <c r="A232" s="116">
        <v>75864</v>
      </c>
      <c r="B232" s="116">
        <v>75864</v>
      </c>
      <c r="C232" s="119">
        <v>44179.681944363423</v>
      </c>
      <c r="D232" s="120"/>
      <c r="E232" s="110" t="s">
        <v>226</v>
      </c>
      <c r="G232" s="110" t="s">
        <v>54</v>
      </c>
      <c r="H232" s="106">
        <v>23333.01</v>
      </c>
      <c r="I232" s="124" t="s">
        <v>227</v>
      </c>
      <c r="J232" s="120"/>
      <c r="K232" s="107">
        <v>174231</v>
      </c>
      <c r="L232" s="106">
        <v>23333.01</v>
      </c>
      <c r="M232" s="122">
        <v>4109043</v>
      </c>
      <c r="N232" s="120"/>
      <c r="O232" s="110" t="s">
        <v>55</v>
      </c>
      <c r="P232" s="124" t="s">
        <v>56</v>
      </c>
      <c r="Q232" s="120"/>
    </row>
    <row r="233" spans="1:17" ht="15" x14ac:dyDescent="0.2">
      <c r="A233" s="117"/>
      <c r="B233" s="117"/>
      <c r="C233" s="121" t="s">
        <v>6</v>
      </c>
      <c r="D233" s="120"/>
      <c r="E233" s="111"/>
      <c r="G233" s="111"/>
      <c r="H233" s="108">
        <v>23333.01</v>
      </c>
      <c r="I233" s="123"/>
      <c r="J233" s="120"/>
      <c r="K233" s="111"/>
      <c r="L233" s="108">
        <v>23333.01</v>
      </c>
      <c r="M233" s="123"/>
      <c r="N233" s="120"/>
      <c r="O233" s="111"/>
      <c r="P233" s="123"/>
      <c r="Q233" s="120"/>
    </row>
    <row r="234" spans="1:17" ht="25.5" outlineLevel="1" x14ac:dyDescent="0.2">
      <c r="A234" s="116">
        <v>75869</v>
      </c>
      <c r="B234" s="116">
        <v>75869</v>
      </c>
      <c r="C234" s="119">
        <v>44179.706650659718</v>
      </c>
      <c r="D234" s="120"/>
      <c r="E234" s="110" t="s">
        <v>119</v>
      </c>
      <c r="G234" s="110" t="s">
        <v>54</v>
      </c>
      <c r="H234" s="106">
        <v>36772.61</v>
      </c>
      <c r="I234" s="124" t="s">
        <v>120</v>
      </c>
      <c r="J234" s="120"/>
      <c r="K234" s="107">
        <v>174265</v>
      </c>
      <c r="L234" s="106">
        <v>36772.61</v>
      </c>
      <c r="M234" s="122">
        <v>4993087</v>
      </c>
      <c r="N234" s="120"/>
      <c r="O234" s="110" t="s">
        <v>55</v>
      </c>
      <c r="P234" s="124" t="s">
        <v>56</v>
      </c>
      <c r="Q234" s="120"/>
    </row>
    <row r="235" spans="1:17" ht="15" x14ac:dyDescent="0.2">
      <c r="A235" s="117"/>
      <c r="B235" s="117"/>
      <c r="C235" s="121" t="s">
        <v>6</v>
      </c>
      <c r="D235" s="120"/>
      <c r="E235" s="111"/>
      <c r="G235" s="111"/>
      <c r="H235" s="108">
        <v>36772.61</v>
      </c>
      <c r="I235" s="123"/>
      <c r="J235" s="120"/>
      <c r="K235" s="111"/>
      <c r="L235" s="108">
        <v>36772.61</v>
      </c>
      <c r="M235" s="123"/>
      <c r="N235" s="120"/>
      <c r="O235" s="111"/>
      <c r="P235" s="123"/>
      <c r="Q235" s="120"/>
    </row>
    <row r="236" spans="1:17" ht="38.25" outlineLevel="1" x14ac:dyDescent="0.2">
      <c r="A236" s="116">
        <v>75871</v>
      </c>
      <c r="B236" s="116">
        <v>75871</v>
      </c>
      <c r="C236" s="119">
        <v>44179.719088969905</v>
      </c>
      <c r="D236" s="120"/>
      <c r="E236" s="110" t="s">
        <v>228</v>
      </c>
      <c r="G236" s="110" t="s">
        <v>54</v>
      </c>
      <c r="H236" s="106">
        <v>100000</v>
      </c>
      <c r="I236" s="124" t="s">
        <v>229</v>
      </c>
      <c r="J236" s="120"/>
      <c r="K236" s="107">
        <v>174234</v>
      </c>
      <c r="L236" s="106">
        <v>100000</v>
      </c>
      <c r="M236" s="122">
        <v>4147999</v>
      </c>
      <c r="N236" s="120"/>
      <c r="O236" s="110" t="s">
        <v>55</v>
      </c>
      <c r="P236" s="124" t="s">
        <v>56</v>
      </c>
      <c r="Q236" s="120"/>
    </row>
    <row r="237" spans="1:17" ht="15" x14ac:dyDescent="0.2">
      <c r="A237" s="117"/>
      <c r="B237" s="117"/>
      <c r="C237" s="121" t="s">
        <v>6</v>
      </c>
      <c r="D237" s="120"/>
      <c r="E237" s="111"/>
      <c r="G237" s="111"/>
      <c r="H237" s="108">
        <v>100000</v>
      </c>
      <c r="I237" s="123"/>
      <c r="J237" s="120"/>
      <c r="K237" s="111"/>
      <c r="L237" s="108">
        <v>100000</v>
      </c>
      <c r="M237" s="123"/>
      <c r="N237" s="120"/>
      <c r="O237" s="111"/>
      <c r="P237" s="123"/>
      <c r="Q237" s="120"/>
    </row>
    <row r="238" spans="1:17" ht="25.5" outlineLevel="1" x14ac:dyDescent="0.2">
      <c r="A238" s="116">
        <v>75879</v>
      </c>
      <c r="B238" s="116">
        <v>75879</v>
      </c>
      <c r="C238" s="119">
        <v>44180.390293634257</v>
      </c>
      <c r="D238" s="120"/>
      <c r="E238" s="110" t="s">
        <v>119</v>
      </c>
      <c r="G238" s="110" t="s">
        <v>54</v>
      </c>
      <c r="H238" s="106">
        <v>39762.589999999997</v>
      </c>
      <c r="I238" s="124" t="s">
        <v>120</v>
      </c>
      <c r="J238" s="120"/>
      <c r="K238" s="107">
        <v>174254</v>
      </c>
      <c r="L238" s="106">
        <v>39762.589999999997</v>
      </c>
      <c r="M238" s="122">
        <v>4992087</v>
      </c>
      <c r="N238" s="120"/>
      <c r="O238" s="110" t="s">
        <v>55</v>
      </c>
      <c r="P238" s="124" t="s">
        <v>56</v>
      </c>
      <c r="Q238" s="120"/>
    </row>
    <row r="239" spans="1:17" ht="15" x14ac:dyDescent="0.2">
      <c r="A239" s="117"/>
      <c r="B239" s="117"/>
      <c r="C239" s="121" t="s">
        <v>6</v>
      </c>
      <c r="D239" s="120"/>
      <c r="E239" s="111"/>
      <c r="G239" s="111"/>
      <c r="H239" s="108">
        <v>39762.589999999997</v>
      </c>
      <c r="I239" s="123"/>
      <c r="J239" s="120"/>
      <c r="K239" s="111"/>
      <c r="L239" s="108">
        <v>39762.589999999997</v>
      </c>
      <c r="M239" s="123"/>
      <c r="N239" s="120"/>
      <c r="O239" s="111"/>
      <c r="P239" s="123"/>
      <c r="Q239" s="120"/>
    </row>
    <row r="240" spans="1:17" ht="25.5" outlineLevel="1" x14ac:dyDescent="0.2">
      <c r="A240" s="116">
        <v>75883</v>
      </c>
      <c r="B240" s="116">
        <v>75883</v>
      </c>
      <c r="C240" s="119">
        <v>44180.443978935182</v>
      </c>
      <c r="D240" s="120"/>
      <c r="E240" s="110" t="s">
        <v>119</v>
      </c>
      <c r="G240" s="110" t="s">
        <v>54</v>
      </c>
      <c r="H240" s="106">
        <v>41168.93</v>
      </c>
      <c r="I240" s="124" t="s">
        <v>120</v>
      </c>
      <c r="J240" s="120"/>
      <c r="K240" s="107">
        <v>174249</v>
      </c>
      <c r="L240" s="106">
        <v>41168.93</v>
      </c>
      <c r="M240" s="122">
        <v>4350087</v>
      </c>
      <c r="N240" s="120"/>
      <c r="O240" s="110" t="s">
        <v>55</v>
      </c>
      <c r="P240" s="124" t="s">
        <v>56</v>
      </c>
      <c r="Q240" s="120"/>
    </row>
    <row r="241" spans="1:17" ht="15" x14ac:dyDescent="0.2">
      <c r="A241" s="117"/>
      <c r="B241" s="117"/>
      <c r="C241" s="121" t="s">
        <v>6</v>
      </c>
      <c r="D241" s="120"/>
      <c r="E241" s="111"/>
      <c r="G241" s="111"/>
      <c r="H241" s="108">
        <v>41168.93</v>
      </c>
      <c r="I241" s="123"/>
      <c r="J241" s="120"/>
      <c r="K241" s="111"/>
      <c r="L241" s="108">
        <v>41168.93</v>
      </c>
      <c r="M241" s="123"/>
      <c r="N241" s="120"/>
      <c r="O241" s="111"/>
      <c r="P241" s="123"/>
      <c r="Q241" s="120"/>
    </row>
    <row r="242" spans="1:17" ht="25.5" outlineLevel="1" x14ac:dyDescent="0.2">
      <c r="A242" s="116">
        <v>75903</v>
      </c>
      <c r="B242" s="116">
        <v>75903</v>
      </c>
      <c r="C242" s="119">
        <v>44180.687529050927</v>
      </c>
      <c r="D242" s="120"/>
      <c r="E242" s="110" t="s">
        <v>234</v>
      </c>
      <c r="G242" s="110" t="s">
        <v>54</v>
      </c>
      <c r="H242" s="106">
        <v>2000</v>
      </c>
      <c r="I242" s="124" t="s">
        <v>224</v>
      </c>
      <c r="J242" s="120"/>
      <c r="K242" s="107">
        <v>174236</v>
      </c>
      <c r="L242" s="106">
        <v>2000</v>
      </c>
      <c r="M242" s="122">
        <v>4994999</v>
      </c>
      <c r="N242" s="120"/>
      <c r="O242" s="110" t="s">
        <v>55</v>
      </c>
      <c r="P242" s="124" t="s">
        <v>56</v>
      </c>
      <c r="Q242" s="120"/>
    </row>
    <row r="243" spans="1:17" ht="15" x14ac:dyDescent="0.2">
      <c r="A243" s="117"/>
      <c r="B243" s="117"/>
      <c r="C243" s="121" t="s">
        <v>6</v>
      </c>
      <c r="D243" s="120"/>
      <c r="E243" s="111"/>
      <c r="G243" s="111"/>
      <c r="H243" s="108">
        <v>2000</v>
      </c>
      <c r="I243" s="123"/>
      <c r="J243" s="120"/>
      <c r="K243" s="111"/>
      <c r="L243" s="108">
        <v>2000</v>
      </c>
      <c r="M243" s="123"/>
      <c r="N243" s="120"/>
      <c r="O243" s="111"/>
      <c r="P243" s="123"/>
      <c r="Q243" s="120"/>
    </row>
    <row r="244" spans="1:17" ht="25.5" outlineLevel="1" x14ac:dyDescent="0.2">
      <c r="A244" s="116">
        <v>75913</v>
      </c>
      <c r="B244" s="116">
        <v>75913</v>
      </c>
      <c r="C244" s="119">
        <v>44180.784847187497</v>
      </c>
      <c r="D244" s="120"/>
      <c r="E244" s="110" t="s">
        <v>235</v>
      </c>
      <c r="G244" s="110" t="s">
        <v>54</v>
      </c>
      <c r="H244" s="106">
        <v>18983.5</v>
      </c>
      <c r="I244" s="124" t="s">
        <v>196</v>
      </c>
      <c r="J244" s="120"/>
      <c r="K244" s="107">
        <v>174245</v>
      </c>
      <c r="L244" s="106">
        <v>18983.5</v>
      </c>
      <c r="M244" s="122">
        <v>4404033</v>
      </c>
      <c r="N244" s="120"/>
      <c r="O244" s="110" t="s">
        <v>55</v>
      </c>
      <c r="P244" s="124" t="s">
        <v>56</v>
      </c>
      <c r="Q244" s="120"/>
    </row>
    <row r="245" spans="1:17" ht="15" x14ac:dyDescent="0.2">
      <c r="A245" s="117"/>
      <c r="B245" s="117"/>
      <c r="C245" s="121" t="s">
        <v>6</v>
      </c>
      <c r="D245" s="120"/>
      <c r="E245" s="111"/>
      <c r="G245" s="111"/>
      <c r="H245" s="108">
        <v>18983.5</v>
      </c>
      <c r="I245" s="123"/>
      <c r="J245" s="120"/>
      <c r="K245" s="111"/>
      <c r="L245" s="108">
        <v>18983.5</v>
      </c>
      <c r="M245" s="123"/>
      <c r="N245" s="120"/>
      <c r="O245" s="111"/>
      <c r="P245" s="123"/>
      <c r="Q245" s="120"/>
    </row>
    <row r="246" spans="1:17" ht="25.5" outlineLevel="1" x14ac:dyDescent="0.2">
      <c r="A246" s="116">
        <v>75920</v>
      </c>
      <c r="B246" s="116">
        <v>75920</v>
      </c>
      <c r="C246" s="119">
        <v>44181.415778009257</v>
      </c>
      <c r="D246" s="120"/>
      <c r="E246" s="110" t="s">
        <v>232</v>
      </c>
      <c r="G246" s="110" t="s">
        <v>54</v>
      </c>
      <c r="H246" s="106">
        <v>3641.97</v>
      </c>
      <c r="I246" s="124" t="s">
        <v>233</v>
      </c>
      <c r="J246" s="120"/>
      <c r="K246" s="107">
        <v>174260</v>
      </c>
      <c r="L246" s="106">
        <v>3641.97</v>
      </c>
      <c r="M246" s="122">
        <v>4492087</v>
      </c>
      <c r="N246" s="120"/>
      <c r="O246" s="110" t="s">
        <v>168</v>
      </c>
      <c r="P246" s="124" t="s">
        <v>56</v>
      </c>
      <c r="Q246" s="120"/>
    </row>
    <row r="247" spans="1:17" ht="15" x14ac:dyDescent="0.2">
      <c r="A247" s="117"/>
      <c r="B247" s="117"/>
      <c r="C247" s="121" t="s">
        <v>6</v>
      </c>
      <c r="D247" s="120"/>
      <c r="E247" s="111"/>
      <c r="G247" s="111"/>
      <c r="H247" s="108">
        <v>3641.97</v>
      </c>
      <c r="I247" s="123"/>
      <c r="J247" s="120"/>
      <c r="K247" s="111"/>
      <c r="L247" s="108">
        <v>3641.97</v>
      </c>
      <c r="M247" s="123"/>
      <c r="N247" s="120"/>
      <c r="O247" s="111"/>
      <c r="P247" s="123"/>
      <c r="Q247" s="120"/>
    </row>
    <row r="248" spans="1:17" ht="25.5" outlineLevel="1" x14ac:dyDescent="0.2">
      <c r="A248" s="116">
        <v>75936</v>
      </c>
      <c r="B248" s="116">
        <v>75936</v>
      </c>
      <c r="C248" s="119">
        <v>44181.596423993054</v>
      </c>
      <c r="D248" s="120"/>
      <c r="E248" s="110" t="s">
        <v>204</v>
      </c>
      <c r="G248" s="110" t="s">
        <v>54</v>
      </c>
      <c r="H248" s="106">
        <v>364.73</v>
      </c>
      <c r="I248" s="124" t="s">
        <v>237</v>
      </c>
      <c r="J248" s="120"/>
      <c r="K248" s="107">
        <v>174237</v>
      </c>
      <c r="L248" s="106">
        <v>364.73</v>
      </c>
      <c r="M248" s="122">
        <v>2779999</v>
      </c>
      <c r="N248" s="120"/>
      <c r="O248" s="110" t="s">
        <v>55</v>
      </c>
      <c r="P248" s="124" t="s">
        <v>56</v>
      </c>
      <c r="Q248" s="120"/>
    </row>
    <row r="249" spans="1:17" ht="15" x14ac:dyDescent="0.2">
      <c r="A249" s="117"/>
      <c r="B249" s="117"/>
      <c r="C249" s="121" t="s">
        <v>6</v>
      </c>
      <c r="D249" s="120"/>
      <c r="E249" s="111"/>
      <c r="G249" s="111"/>
      <c r="H249" s="108">
        <v>364.73</v>
      </c>
      <c r="I249" s="123"/>
      <c r="J249" s="120"/>
      <c r="K249" s="111"/>
      <c r="L249" s="108">
        <v>364.73</v>
      </c>
      <c r="M249" s="123"/>
      <c r="N249" s="120"/>
      <c r="O249" s="111"/>
      <c r="P249" s="123"/>
      <c r="Q249" s="120"/>
    </row>
    <row r="250" spans="1:17" ht="25.5" outlineLevel="1" x14ac:dyDescent="0.2">
      <c r="A250" s="116">
        <v>75943</v>
      </c>
      <c r="B250" s="116">
        <v>75943</v>
      </c>
      <c r="C250" s="119">
        <v>44181.923385532406</v>
      </c>
      <c r="D250" s="120"/>
      <c r="E250" s="110" t="s">
        <v>238</v>
      </c>
      <c r="G250" s="110" t="s">
        <v>54</v>
      </c>
      <c r="H250" s="106">
        <v>80</v>
      </c>
      <c r="I250" s="124" t="s">
        <v>239</v>
      </c>
      <c r="J250" s="120"/>
      <c r="K250" s="107">
        <v>174242</v>
      </c>
      <c r="L250" s="106">
        <v>80</v>
      </c>
      <c r="M250" s="122">
        <v>4991087</v>
      </c>
      <c r="N250" s="120"/>
      <c r="O250" s="110" t="s">
        <v>55</v>
      </c>
      <c r="P250" s="124" t="s">
        <v>56</v>
      </c>
      <c r="Q250" s="120"/>
    </row>
    <row r="251" spans="1:17" ht="15" x14ac:dyDescent="0.2">
      <c r="A251" s="117"/>
      <c r="B251" s="117"/>
      <c r="C251" s="121" t="s">
        <v>6</v>
      </c>
      <c r="D251" s="120"/>
      <c r="E251" s="111"/>
      <c r="G251" s="111"/>
      <c r="H251" s="108">
        <v>80</v>
      </c>
      <c r="I251" s="123"/>
      <c r="J251" s="120"/>
      <c r="K251" s="111"/>
      <c r="L251" s="108">
        <v>80</v>
      </c>
      <c r="M251" s="123"/>
      <c r="N251" s="120"/>
      <c r="O251" s="111"/>
      <c r="P251" s="123"/>
      <c r="Q251" s="120"/>
    </row>
    <row r="252" spans="1:17" ht="25.5" outlineLevel="1" x14ac:dyDescent="0.2">
      <c r="A252" s="116">
        <v>75950</v>
      </c>
      <c r="B252" s="116">
        <v>75950</v>
      </c>
      <c r="C252" s="119">
        <v>44182.432428738422</v>
      </c>
      <c r="D252" s="120"/>
      <c r="E252" s="110" t="s">
        <v>242</v>
      </c>
      <c r="G252" s="110" t="s">
        <v>54</v>
      </c>
      <c r="H252" s="106">
        <v>142.52000000000001</v>
      </c>
      <c r="I252" s="124" t="s">
        <v>243</v>
      </c>
      <c r="J252" s="120"/>
      <c r="K252" s="107">
        <v>174237</v>
      </c>
      <c r="L252" s="106">
        <v>142.52000000000001</v>
      </c>
      <c r="M252" s="122">
        <v>2779999</v>
      </c>
      <c r="N252" s="120"/>
      <c r="O252" s="110" t="s">
        <v>244</v>
      </c>
      <c r="P252" s="124" t="s">
        <v>109</v>
      </c>
      <c r="Q252" s="120"/>
    </row>
    <row r="253" spans="1:17" ht="15" x14ac:dyDescent="0.2">
      <c r="A253" s="117"/>
      <c r="B253" s="117"/>
      <c r="C253" s="121" t="s">
        <v>6</v>
      </c>
      <c r="D253" s="120"/>
      <c r="E253" s="111"/>
      <c r="G253" s="111"/>
      <c r="H253" s="108">
        <v>142.52000000000001</v>
      </c>
      <c r="I253" s="123"/>
      <c r="J253" s="120"/>
      <c r="K253" s="111"/>
      <c r="L253" s="108">
        <v>142.52000000000001</v>
      </c>
      <c r="M253" s="123"/>
      <c r="N253" s="120"/>
      <c r="O253" s="111"/>
      <c r="P253" s="123"/>
      <c r="Q253" s="120"/>
    </row>
    <row r="254" spans="1:17" ht="38.25" outlineLevel="1" x14ac:dyDescent="0.2">
      <c r="A254" s="116">
        <v>75953</v>
      </c>
      <c r="B254" s="116">
        <v>75953</v>
      </c>
      <c r="C254" s="119">
        <v>44182.439479282402</v>
      </c>
      <c r="D254" s="120"/>
      <c r="E254" s="110" t="s">
        <v>245</v>
      </c>
      <c r="G254" s="110" t="s">
        <v>54</v>
      </c>
      <c r="H254" s="106">
        <v>390</v>
      </c>
      <c r="I254" s="124" t="s">
        <v>239</v>
      </c>
      <c r="J254" s="120"/>
      <c r="K254" s="107">
        <v>174265</v>
      </c>
      <c r="L254" s="106">
        <v>390</v>
      </c>
      <c r="M254" s="122">
        <v>4993087</v>
      </c>
      <c r="N254" s="120"/>
      <c r="O254" s="110" t="s">
        <v>55</v>
      </c>
      <c r="P254" s="124" t="s">
        <v>56</v>
      </c>
      <c r="Q254" s="120"/>
    </row>
    <row r="255" spans="1:17" ht="15" x14ac:dyDescent="0.2">
      <c r="A255" s="117"/>
      <c r="B255" s="117"/>
      <c r="C255" s="121" t="s">
        <v>6</v>
      </c>
      <c r="D255" s="120"/>
      <c r="E255" s="111"/>
      <c r="G255" s="111"/>
      <c r="H255" s="108">
        <v>390</v>
      </c>
      <c r="I255" s="123"/>
      <c r="J255" s="120"/>
      <c r="K255" s="111"/>
      <c r="L255" s="108">
        <v>390</v>
      </c>
      <c r="M255" s="123"/>
      <c r="N255" s="120"/>
      <c r="O255" s="111"/>
      <c r="P255" s="123"/>
      <c r="Q255" s="120"/>
    </row>
    <row r="256" spans="1:17" outlineLevel="1" x14ac:dyDescent="0.2">
      <c r="A256" s="116">
        <v>75957</v>
      </c>
      <c r="B256" s="116">
        <v>75957</v>
      </c>
      <c r="C256" s="119">
        <v>44182.495662002315</v>
      </c>
      <c r="D256" s="120"/>
      <c r="E256" s="110" t="s">
        <v>246</v>
      </c>
      <c r="G256" s="110" t="s">
        <v>54</v>
      </c>
      <c r="H256" s="106">
        <v>7000</v>
      </c>
      <c r="I256" s="124" t="s">
        <v>247</v>
      </c>
      <c r="J256" s="120"/>
      <c r="K256" s="107">
        <v>174145</v>
      </c>
      <c r="L256" s="106">
        <v>7000</v>
      </c>
      <c r="M256" s="122">
        <v>1422260</v>
      </c>
      <c r="N256" s="120"/>
      <c r="O256" s="110" t="s">
        <v>236</v>
      </c>
      <c r="P256" s="124" t="s">
        <v>56</v>
      </c>
      <c r="Q256" s="120"/>
    </row>
    <row r="257" spans="1:17" ht="15" x14ac:dyDescent="0.2">
      <c r="A257" s="117"/>
      <c r="B257" s="117"/>
      <c r="C257" s="121" t="s">
        <v>6</v>
      </c>
      <c r="D257" s="120"/>
      <c r="E257" s="111"/>
      <c r="G257" s="111"/>
      <c r="H257" s="108">
        <v>7000</v>
      </c>
      <c r="I257" s="123"/>
      <c r="J257" s="120"/>
      <c r="K257" s="111"/>
      <c r="L257" s="108">
        <v>7000</v>
      </c>
      <c r="M257" s="123"/>
      <c r="N257" s="120"/>
      <c r="O257" s="111"/>
      <c r="P257" s="123"/>
      <c r="Q257" s="120"/>
    </row>
    <row r="258" spans="1:17" ht="38.25" outlineLevel="1" x14ac:dyDescent="0.2">
      <c r="A258" s="116">
        <v>75958</v>
      </c>
      <c r="B258" s="116">
        <v>75958</v>
      </c>
      <c r="C258" s="119">
        <v>44182.548584259261</v>
      </c>
      <c r="D258" s="120"/>
      <c r="E258" s="110" t="s">
        <v>248</v>
      </c>
      <c r="G258" s="110" t="s">
        <v>54</v>
      </c>
      <c r="H258" s="106">
        <v>1848</v>
      </c>
      <c r="I258" s="124" t="s">
        <v>249</v>
      </c>
      <c r="J258" s="120"/>
      <c r="K258" s="107">
        <v>174272</v>
      </c>
      <c r="L258" s="106">
        <v>1848</v>
      </c>
      <c r="M258" s="122">
        <v>4436084</v>
      </c>
      <c r="N258" s="120"/>
      <c r="O258" s="110" t="s">
        <v>244</v>
      </c>
      <c r="P258" s="124" t="s">
        <v>210</v>
      </c>
      <c r="Q258" s="120"/>
    </row>
    <row r="259" spans="1:17" ht="15" x14ac:dyDescent="0.2">
      <c r="A259" s="117"/>
      <c r="B259" s="117"/>
      <c r="C259" s="121" t="s">
        <v>6</v>
      </c>
      <c r="D259" s="120"/>
      <c r="E259" s="111"/>
      <c r="G259" s="111"/>
      <c r="H259" s="108">
        <v>1848</v>
      </c>
      <c r="I259" s="123"/>
      <c r="J259" s="120"/>
      <c r="K259" s="111"/>
      <c r="L259" s="108">
        <v>1848</v>
      </c>
      <c r="M259" s="123"/>
      <c r="N259" s="120"/>
      <c r="O259" s="111"/>
      <c r="P259" s="123"/>
      <c r="Q259" s="120"/>
    </row>
    <row r="260" spans="1:17" ht="25.5" outlineLevel="1" x14ac:dyDescent="0.2">
      <c r="A260" s="116">
        <v>75961</v>
      </c>
      <c r="B260" s="116">
        <v>75961</v>
      </c>
      <c r="C260" s="119">
        <v>44182.58162488426</v>
      </c>
      <c r="D260" s="120"/>
      <c r="E260" s="110" t="s">
        <v>230</v>
      </c>
      <c r="G260" s="110" t="s">
        <v>54</v>
      </c>
      <c r="H260" s="106">
        <v>10050</v>
      </c>
      <c r="I260" s="124" t="s">
        <v>250</v>
      </c>
      <c r="J260" s="120"/>
      <c r="K260" s="107">
        <v>174145</v>
      </c>
      <c r="L260" s="106">
        <v>10050</v>
      </c>
      <c r="M260" s="122">
        <v>1422600</v>
      </c>
      <c r="N260" s="120"/>
      <c r="O260" s="110" t="s">
        <v>168</v>
      </c>
      <c r="P260" s="124" t="s">
        <v>56</v>
      </c>
      <c r="Q260" s="120"/>
    </row>
    <row r="261" spans="1:17" ht="25.5" outlineLevel="1" x14ac:dyDescent="0.2">
      <c r="A261" s="118"/>
      <c r="B261" s="118"/>
      <c r="C261" s="119">
        <v>44182.58162488426</v>
      </c>
      <c r="D261" s="120"/>
      <c r="E261" s="110" t="s">
        <v>251</v>
      </c>
      <c r="G261" s="110" t="s">
        <v>54</v>
      </c>
      <c r="H261" s="106">
        <v>500</v>
      </c>
      <c r="I261" s="124" t="s">
        <v>250</v>
      </c>
      <c r="J261" s="120"/>
      <c r="K261" s="107">
        <v>174145</v>
      </c>
      <c r="L261" s="106">
        <v>500</v>
      </c>
      <c r="M261" s="122">
        <v>1422600</v>
      </c>
      <c r="N261" s="120"/>
      <c r="O261" s="110" t="s">
        <v>168</v>
      </c>
      <c r="P261" s="124" t="s">
        <v>56</v>
      </c>
      <c r="Q261" s="120"/>
    </row>
    <row r="262" spans="1:17" ht="25.5" outlineLevel="1" x14ac:dyDescent="0.2">
      <c r="A262" s="118"/>
      <c r="B262" s="118"/>
      <c r="C262" s="119">
        <v>44182.58162488426</v>
      </c>
      <c r="D262" s="120"/>
      <c r="E262" s="110" t="s">
        <v>252</v>
      </c>
      <c r="G262" s="110" t="s">
        <v>54</v>
      </c>
      <c r="H262" s="106">
        <v>25000</v>
      </c>
      <c r="I262" s="124" t="s">
        <v>250</v>
      </c>
      <c r="J262" s="120"/>
      <c r="K262" s="107">
        <v>174145</v>
      </c>
      <c r="L262" s="106">
        <v>25000</v>
      </c>
      <c r="M262" s="122">
        <v>1422600</v>
      </c>
      <c r="N262" s="120"/>
      <c r="O262" s="110" t="s">
        <v>168</v>
      </c>
      <c r="P262" s="124" t="s">
        <v>56</v>
      </c>
      <c r="Q262" s="120"/>
    </row>
    <row r="263" spans="1:17" ht="15" x14ac:dyDescent="0.2">
      <c r="A263" s="117"/>
      <c r="B263" s="117"/>
      <c r="C263" s="121" t="s">
        <v>6</v>
      </c>
      <c r="D263" s="120"/>
      <c r="E263" s="111"/>
      <c r="G263" s="111"/>
      <c r="H263" s="108">
        <v>35550</v>
      </c>
      <c r="I263" s="123"/>
      <c r="J263" s="120"/>
      <c r="K263" s="111"/>
      <c r="L263" s="108">
        <v>35550</v>
      </c>
      <c r="M263" s="123"/>
      <c r="N263" s="120"/>
      <c r="O263" s="111"/>
      <c r="P263" s="123"/>
      <c r="Q263" s="120"/>
    </row>
    <row r="264" spans="1:17" ht="25.5" outlineLevel="1" x14ac:dyDescent="0.2">
      <c r="A264" s="116">
        <v>75967</v>
      </c>
      <c r="B264" s="116">
        <v>75967</v>
      </c>
      <c r="C264" s="119">
        <v>44182.634614201386</v>
      </c>
      <c r="D264" s="120"/>
      <c r="E264" s="110" t="s">
        <v>253</v>
      </c>
      <c r="G264" s="110" t="s">
        <v>54</v>
      </c>
      <c r="H264" s="106">
        <v>3510</v>
      </c>
      <c r="I264" s="124" t="s">
        <v>254</v>
      </c>
      <c r="J264" s="120"/>
      <c r="K264" s="107">
        <v>174151</v>
      </c>
      <c r="L264" s="106">
        <v>3510</v>
      </c>
      <c r="M264" s="122">
        <v>1598040</v>
      </c>
      <c r="N264" s="120"/>
      <c r="O264" s="110" t="s">
        <v>168</v>
      </c>
      <c r="P264" s="124" t="s">
        <v>56</v>
      </c>
      <c r="Q264" s="120"/>
    </row>
    <row r="265" spans="1:17" ht="15" x14ac:dyDescent="0.2">
      <c r="A265" s="117"/>
      <c r="B265" s="117"/>
      <c r="C265" s="121" t="s">
        <v>6</v>
      </c>
      <c r="D265" s="120"/>
      <c r="E265" s="111"/>
      <c r="G265" s="111"/>
      <c r="H265" s="108">
        <v>3510</v>
      </c>
      <c r="I265" s="123"/>
      <c r="J265" s="120"/>
      <c r="K265" s="111"/>
      <c r="L265" s="108">
        <v>3510</v>
      </c>
      <c r="M265" s="123"/>
      <c r="N265" s="120"/>
      <c r="O265" s="111"/>
      <c r="P265" s="123"/>
      <c r="Q265" s="120"/>
    </row>
    <row r="266" spans="1:17" ht="25.5" outlineLevel="1" x14ac:dyDescent="0.2">
      <c r="A266" s="116">
        <v>75972</v>
      </c>
      <c r="B266" s="116">
        <v>75972</v>
      </c>
      <c r="C266" s="119">
        <v>44182.727214432867</v>
      </c>
      <c r="D266" s="120"/>
      <c r="E266" s="110" t="s">
        <v>119</v>
      </c>
      <c r="G266" s="110" t="s">
        <v>54</v>
      </c>
      <c r="H266" s="106">
        <v>7699.95</v>
      </c>
      <c r="I266" s="124" t="s">
        <v>120</v>
      </c>
      <c r="J266" s="120"/>
      <c r="K266" s="107">
        <v>174245</v>
      </c>
      <c r="L266" s="106">
        <v>7699.95</v>
      </c>
      <c r="M266" s="122">
        <v>4404033</v>
      </c>
      <c r="N266" s="120"/>
      <c r="O266" s="110" t="s">
        <v>55</v>
      </c>
      <c r="P266" s="124" t="s">
        <v>56</v>
      </c>
      <c r="Q266" s="120"/>
    </row>
    <row r="267" spans="1:17" ht="15" x14ac:dyDescent="0.2">
      <c r="A267" s="117"/>
      <c r="B267" s="117"/>
      <c r="C267" s="121" t="s">
        <v>6</v>
      </c>
      <c r="D267" s="120"/>
      <c r="E267" s="111"/>
      <c r="G267" s="111"/>
      <c r="H267" s="108">
        <v>7699.95</v>
      </c>
      <c r="I267" s="123"/>
      <c r="J267" s="120"/>
      <c r="K267" s="111"/>
      <c r="L267" s="108">
        <v>7699.95</v>
      </c>
      <c r="M267" s="123"/>
      <c r="N267" s="120"/>
      <c r="O267" s="111"/>
      <c r="P267" s="123"/>
      <c r="Q267" s="120"/>
    </row>
    <row r="268" spans="1:17" ht="25.5" outlineLevel="1" x14ac:dyDescent="0.2">
      <c r="A268" s="116">
        <v>75973</v>
      </c>
      <c r="B268" s="116">
        <v>75973</v>
      </c>
      <c r="C268" s="119">
        <v>44182.727539548607</v>
      </c>
      <c r="D268" s="120"/>
      <c r="E268" s="110" t="s">
        <v>255</v>
      </c>
      <c r="G268" s="110" t="s">
        <v>54</v>
      </c>
      <c r="H268" s="106">
        <v>11800.15</v>
      </c>
      <c r="I268" s="124" t="s">
        <v>256</v>
      </c>
      <c r="J268" s="120"/>
      <c r="K268" s="107">
        <v>174231</v>
      </c>
      <c r="L268" s="106">
        <v>11800.15</v>
      </c>
      <c r="M268" s="122">
        <v>4109043</v>
      </c>
      <c r="N268" s="120"/>
      <c r="O268" s="110" t="s">
        <v>240</v>
      </c>
      <c r="P268" s="124" t="s">
        <v>210</v>
      </c>
      <c r="Q268" s="120"/>
    </row>
    <row r="269" spans="1:17" ht="25.5" outlineLevel="1" x14ac:dyDescent="0.2">
      <c r="A269" s="118"/>
      <c r="B269" s="118"/>
      <c r="C269" s="119">
        <v>44182.727539548607</v>
      </c>
      <c r="D269" s="120"/>
      <c r="E269" s="110" t="s">
        <v>257</v>
      </c>
      <c r="G269" s="110" t="s">
        <v>54</v>
      </c>
      <c r="H269" s="106">
        <v>11931.93</v>
      </c>
      <c r="I269" s="124" t="s">
        <v>258</v>
      </c>
      <c r="J269" s="120"/>
      <c r="K269" s="107">
        <v>174231</v>
      </c>
      <c r="L269" s="106">
        <v>11931.93</v>
      </c>
      <c r="M269" s="122">
        <v>4109043</v>
      </c>
      <c r="N269" s="120"/>
      <c r="O269" s="110" t="s">
        <v>240</v>
      </c>
      <c r="P269" s="124" t="s">
        <v>210</v>
      </c>
      <c r="Q269" s="120"/>
    </row>
    <row r="270" spans="1:17" ht="25.5" outlineLevel="1" x14ac:dyDescent="0.2">
      <c r="A270" s="118"/>
      <c r="B270" s="118"/>
      <c r="C270" s="119">
        <v>44182.727539548607</v>
      </c>
      <c r="D270" s="120"/>
      <c r="E270" s="110" t="s">
        <v>259</v>
      </c>
      <c r="G270" s="110" t="s">
        <v>54</v>
      </c>
      <c r="H270" s="106">
        <v>7964.12</v>
      </c>
      <c r="I270" s="124" t="s">
        <v>260</v>
      </c>
      <c r="J270" s="120"/>
      <c r="K270" s="107">
        <v>174231</v>
      </c>
      <c r="L270" s="106">
        <v>7964.12</v>
      </c>
      <c r="M270" s="122">
        <v>4109043</v>
      </c>
      <c r="N270" s="120"/>
      <c r="O270" s="110" t="s">
        <v>240</v>
      </c>
      <c r="P270" s="124" t="s">
        <v>210</v>
      </c>
      <c r="Q270" s="120"/>
    </row>
    <row r="271" spans="1:17" ht="25.5" outlineLevel="1" x14ac:dyDescent="0.2">
      <c r="A271" s="118"/>
      <c r="B271" s="118"/>
      <c r="C271" s="119">
        <v>44182.727539548607</v>
      </c>
      <c r="D271" s="120"/>
      <c r="E271" s="110" t="s">
        <v>261</v>
      </c>
      <c r="G271" s="110" t="s">
        <v>54</v>
      </c>
      <c r="H271" s="106">
        <v>474.68</v>
      </c>
      <c r="I271" s="124" t="s">
        <v>262</v>
      </c>
      <c r="J271" s="120"/>
      <c r="K271" s="107">
        <v>174231</v>
      </c>
      <c r="L271" s="106">
        <v>474.68</v>
      </c>
      <c r="M271" s="122">
        <v>4109043</v>
      </c>
      <c r="N271" s="120"/>
      <c r="O271" s="110" t="s">
        <v>240</v>
      </c>
      <c r="P271" s="124" t="s">
        <v>210</v>
      </c>
      <c r="Q271" s="120"/>
    </row>
    <row r="272" spans="1:17" ht="25.5" outlineLevel="1" x14ac:dyDescent="0.2">
      <c r="A272" s="118"/>
      <c r="B272" s="118"/>
      <c r="C272" s="119">
        <v>44182.727539548607</v>
      </c>
      <c r="D272" s="120"/>
      <c r="E272" s="110" t="s">
        <v>263</v>
      </c>
      <c r="G272" s="110" t="s">
        <v>54</v>
      </c>
      <c r="H272" s="106">
        <v>300</v>
      </c>
      <c r="I272" s="124" t="s">
        <v>264</v>
      </c>
      <c r="J272" s="120"/>
      <c r="K272" s="107">
        <v>174231</v>
      </c>
      <c r="L272" s="106">
        <v>300</v>
      </c>
      <c r="M272" s="122">
        <v>4109043</v>
      </c>
      <c r="N272" s="120"/>
      <c r="O272" s="110" t="s">
        <v>240</v>
      </c>
      <c r="P272" s="124" t="s">
        <v>210</v>
      </c>
      <c r="Q272" s="120"/>
    </row>
    <row r="273" spans="1:17" ht="25.5" outlineLevel="1" x14ac:dyDescent="0.2">
      <c r="A273" s="118"/>
      <c r="B273" s="118"/>
      <c r="C273" s="119">
        <v>44182.727539548607</v>
      </c>
      <c r="D273" s="120"/>
      <c r="E273" s="110" t="s">
        <v>265</v>
      </c>
      <c r="G273" s="110" t="s">
        <v>54</v>
      </c>
      <c r="H273" s="106">
        <v>1132.08</v>
      </c>
      <c r="I273" s="124" t="s">
        <v>266</v>
      </c>
      <c r="J273" s="120"/>
      <c r="K273" s="107">
        <v>174231</v>
      </c>
      <c r="L273" s="106">
        <v>1132.08</v>
      </c>
      <c r="M273" s="122">
        <v>4109043</v>
      </c>
      <c r="N273" s="120"/>
      <c r="O273" s="110" t="s">
        <v>240</v>
      </c>
      <c r="P273" s="124" t="s">
        <v>210</v>
      </c>
      <c r="Q273" s="120"/>
    </row>
    <row r="274" spans="1:17" ht="25.5" outlineLevel="1" x14ac:dyDescent="0.2">
      <c r="A274" s="118"/>
      <c r="B274" s="118"/>
      <c r="C274" s="119">
        <v>44182.727539548607</v>
      </c>
      <c r="D274" s="120"/>
      <c r="E274" s="110" t="s">
        <v>267</v>
      </c>
      <c r="G274" s="110" t="s">
        <v>54</v>
      </c>
      <c r="H274" s="106">
        <v>2400</v>
      </c>
      <c r="I274" s="124" t="s">
        <v>268</v>
      </c>
      <c r="J274" s="120"/>
      <c r="K274" s="107">
        <v>174231</v>
      </c>
      <c r="L274" s="106">
        <v>2400</v>
      </c>
      <c r="M274" s="122">
        <v>4109043</v>
      </c>
      <c r="N274" s="120"/>
      <c r="O274" s="110" t="s">
        <v>240</v>
      </c>
      <c r="P274" s="124" t="s">
        <v>210</v>
      </c>
      <c r="Q274" s="120"/>
    </row>
    <row r="275" spans="1:17" ht="15" x14ac:dyDescent="0.2">
      <c r="A275" s="117"/>
      <c r="B275" s="117"/>
      <c r="C275" s="121" t="s">
        <v>6</v>
      </c>
      <c r="D275" s="120"/>
      <c r="E275" s="111"/>
      <c r="G275" s="111"/>
      <c r="H275" s="108">
        <v>36002.959999999999</v>
      </c>
      <c r="I275" s="123"/>
      <c r="J275" s="120"/>
      <c r="K275" s="111"/>
      <c r="L275" s="108">
        <v>36002.959999999999</v>
      </c>
      <c r="M275" s="123"/>
      <c r="N275" s="120"/>
      <c r="O275" s="111"/>
      <c r="P275" s="123"/>
      <c r="Q275" s="120"/>
    </row>
    <row r="276" spans="1:17" ht="51" outlineLevel="1" x14ac:dyDescent="0.2">
      <c r="A276" s="116">
        <v>75974</v>
      </c>
      <c r="B276" s="116">
        <v>75974</v>
      </c>
      <c r="C276" s="119">
        <v>44182.730257210649</v>
      </c>
      <c r="D276" s="120"/>
      <c r="E276" s="110" t="s">
        <v>269</v>
      </c>
      <c r="G276" s="110" t="s">
        <v>54</v>
      </c>
      <c r="H276" s="106">
        <v>100080</v>
      </c>
      <c r="I276" s="124" t="s">
        <v>270</v>
      </c>
      <c r="J276" s="120"/>
      <c r="K276" s="107">
        <v>174236</v>
      </c>
      <c r="L276" s="106">
        <v>100080</v>
      </c>
      <c r="M276" s="122">
        <v>4994999</v>
      </c>
      <c r="N276" s="120"/>
      <c r="O276" s="110" t="s">
        <v>57</v>
      </c>
      <c r="P276" s="124" t="s">
        <v>56</v>
      </c>
      <c r="Q276" s="120"/>
    </row>
    <row r="277" spans="1:17" ht="15" x14ac:dyDescent="0.2">
      <c r="A277" s="117"/>
      <c r="B277" s="117"/>
      <c r="C277" s="121" t="s">
        <v>6</v>
      </c>
      <c r="D277" s="120"/>
      <c r="E277" s="111"/>
      <c r="G277" s="111"/>
      <c r="H277" s="108">
        <v>100080</v>
      </c>
      <c r="I277" s="123"/>
      <c r="J277" s="120"/>
      <c r="K277" s="111"/>
      <c r="L277" s="108">
        <v>100080</v>
      </c>
      <c r="M277" s="123"/>
      <c r="N277" s="120"/>
      <c r="O277" s="111"/>
      <c r="P277" s="123"/>
      <c r="Q277" s="120"/>
    </row>
    <row r="278" spans="1:17" ht="38.25" outlineLevel="1" x14ac:dyDescent="0.2">
      <c r="A278" s="116">
        <v>75975</v>
      </c>
      <c r="B278" s="116">
        <v>75975</v>
      </c>
      <c r="C278" s="119">
        <v>44182.740607604166</v>
      </c>
      <c r="D278" s="120"/>
      <c r="E278" s="110" t="s">
        <v>271</v>
      </c>
      <c r="G278" s="110" t="s">
        <v>54</v>
      </c>
      <c r="H278" s="106">
        <v>250</v>
      </c>
      <c r="I278" s="124" t="s">
        <v>272</v>
      </c>
      <c r="J278" s="120"/>
      <c r="K278" s="107">
        <v>174231</v>
      </c>
      <c r="L278" s="106">
        <v>250</v>
      </c>
      <c r="M278" s="122">
        <v>4109043</v>
      </c>
      <c r="N278" s="120"/>
      <c r="O278" s="110" t="s">
        <v>240</v>
      </c>
      <c r="P278" s="124" t="s">
        <v>109</v>
      </c>
      <c r="Q278" s="120"/>
    </row>
    <row r="279" spans="1:17" ht="38.25" outlineLevel="1" x14ac:dyDescent="0.2">
      <c r="A279" s="118"/>
      <c r="B279" s="118"/>
      <c r="C279" s="119">
        <v>44182.740607604166</v>
      </c>
      <c r="D279" s="120"/>
      <c r="E279" s="110" t="s">
        <v>273</v>
      </c>
      <c r="G279" s="110" t="s">
        <v>54</v>
      </c>
      <c r="H279" s="106">
        <v>1000</v>
      </c>
      <c r="I279" s="124" t="s">
        <v>272</v>
      </c>
      <c r="J279" s="120"/>
      <c r="K279" s="107">
        <v>174231</v>
      </c>
      <c r="L279" s="106">
        <v>1000</v>
      </c>
      <c r="M279" s="122">
        <v>4109043</v>
      </c>
      <c r="N279" s="120"/>
      <c r="O279" s="110" t="s">
        <v>240</v>
      </c>
      <c r="P279" s="124" t="s">
        <v>109</v>
      </c>
      <c r="Q279" s="120"/>
    </row>
    <row r="280" spans="1:17" ht="38.25" outlineLevel="1" x14ac:dyDescent="0.2">
      <c r="A280" s="118"/>
      <c r="B280" s="118"/>
      <c r="C280" s="119">
        <v>44182.740607604166</v>
      </c>
      <c r="D280" s="120"/>
      <c r="E280" s="110" t="s">
        <v>274</v>
      </c>
      <c r="G280" s="110" t="s">
        <v>54</v>
      </c>
      <c r="H280" s="106">
        <v>250</v>
      </c>
      <c r="I280" s="124" t="s">
        <v>272</v>
      </c>
      <c r="J280" s="120"/>
      <c r="K280" s="107">
        <v>174231</v>
      </c>
      <c r="L280" s="106">
        <v>250</v>
      </c>
      <c r="M280" s="122">
        <v>4109043</v>
      </c>
      <c r="N280" s="120"/>
      <c r="O280" s="110" t="s">
        <v>240</v>
      </c>
      <c r="P280" s="124" t="s">
        <v>109</v>
      </c>
      <c r="Q280" s="120"/>
    </row>
    <row r="281" spans="1:17" ht="38.25" outlineLevel="1" x14ac:dyDescent="0.2">
      <c r="A281" s="118"/>
      <c r="B281" s="118"/>
      <c r="C281" s="119">
        <v>44182.740607604166</v>
      </c>
      <c r="D281" s="120"/>
      <c r="E281" s="110" t="s">
        <v>271</v>
      </c>
      <c r="G281" s="110" t="s">
        <v>54</v>
      </c>
      <c r="H281" s="106">
        <v>250</v>
      </c>
      <c r="I281" s="124" t="s">
        <v>275</v>
      </c>
      <c r="J281" s="120"/>
      <c r="K281" s="107">
        <v>174231</v>
      </c>
      <c r="L281" s="106">
        <v>250</v>
      </c>
      <c r="M281" s="122">
        <v>4109043</v>
      </c>
      <c r="N281" s="120"/>
      <c r="O281" s="110" t="s">
        <v>240</v>
      </c>
      <c r="P281" s="124" t="s">
        <v>109</v>
      </c>
      <c r="Q281" s="120"/>
    </row>
    <row r="282" spans="1:17" ht="38.25" outlineLevel="1" x14ac:dyDescent="0.2">
      <c r="A282" s="118"/>
      <c r="B282" s="118"/>
      <c r="C282" s="119">
        <v>44182.740607604166</v>
      </c>
      <c r="D282" s="120"/>
      <c r="E282" s="110" t="s">
        <v>273</v>
      </c>
      <c r="G282" s="110" t="s">
        <v>54</v>
      </c>
      <c r="H282" s="106">
        <v>1000</v>
      </c>
      <c r="I282" s="124" t="s">
        <v>275</v>
      </c>
      <c r="J282" s="120"/>
      <c r="K282" s="107">
        <v>174231</v>
      </c>
      <c r="L282" s="106">
        <v>1000</v>
      </c>
      <c r="M282" s="122">
        <v>4109043</v>
      </c>
      <c r="N282" s="120"/>
      <c r="O282" s="110" t="s">
        <v>240</v>
      </c>
      <c r="P282" s="124" t="s">
        <v>109</v>
      </c>
      <c r="Q282" s="120"/>
    </row>
    <row r="283" spans="1:17" ht="38.25" outlineLevel="1" x14ac:dyDescent="0.2">
      <c r="A283" s="118"/>
      <c r="B283" s="118"/>
      <c r="C283" s="119">
        <v>44182.740607604166</v>
      </c>
      <c r="D283" s="120"/>
      <c r="E283" s="110" t="s">
        <v>274</v>
      </c>
      <c r="G283" s="110" t="s">
        <v>54</v>
      </c>
      <c r="H283" s="106">
        <v>250</v>
      </c>
      <c r="I283" s="124" t="s">
        <v>275</v>
      </c>
      <c r="J283" s="120"/>
      <c r="K283" s="107">
        <v>174231</v>
      </c>
      <c r="L283" s="106">
        <v>250</v>
      </c>
      <c r="M283" s="122">
        <v>4109043</v>
      </c>
      <c r="N283" s="120"/>
      <c r="O283" s="110" t="s">
        <v>240</v>
      </c>
      <c r="P283" s="124" t="s">
        <v>109</v>
      </c>
      <c r="Q283" s="120"/>
    </row>
    <row r="284" spans="1:17" ht="15" x14ac:dyDescent="0.2">
      <c r="A284" s="117"/>
      <c r="B284" s="117"/>
      <c r="C284" s="121" t="s">
        <v>6</v>
      </c>
      <c r="D284" s="120"/>
      <c r="E284" s="111"/>
      <c r="G284" s="111"/>
      <c r="H284" s="108">
        <v>3000</v>
      </c>
      <c r="I284" s="123"/>
      <c r="J284" s="120"/>
      <c r="K284" s="111"/>
      <c r="L284" s="108">
        <v>3000</v>
      </c>
      <c r="M284" s="123"/>
      <c r="N284" s="120"/>
      <c r="O284" s="111"/>
      <c r="P284" s="123"/>
      <c r="Q284" s="120"/>
    </row>
    <row r="285" spans="1:17" ht="25.5" outlineLevel="1" x14ac:dyDescent="0.2">
      <c r="A285" s="116">
        <v>75976</v>
      </c>
      <c r="B285" s="116">
        <v>75976</v>
      </c>
      <c r="C285" s="119">
        <v>44182.835108449071</v>
      </c>
      <c r="D285" s="120"/>
      <c r="E285" s="110" t="s">
        <v>276</v>
      </c>
      <c r="G285" s="110" t="s">
        <v>54</v>
      </c>
      <c r="H285" s="106">
        <v>2299.16</v>
      </c>
      <c r="I285" s="124" t="s">
        <v>277</v>
      </c>
      <c r="J285" s="120"/>
      <c r="K285" s="107">
        <v>174239</v>
      </c>
      <c r="L285" s="106">
        <v>2299.16</v>
      </c>
      <c r="M285" s="122">
        <v>4991035</v>
      </c>
      <c r="N285" s="120"/>
      <c r="O285" s="110" t="s">
        <v>168</v>
      </c>
      <c r="P285" s="124" t="s">
        <v>109</v>
      </c>
      <c r="Q285" s="120"/>
    </row>
    <row r="286" spans="1:17" ht="15" x14ac:dyDescent="0.2">
      <c r="A286" s="117"/>
      <c r="B286" s="117"/>
      <c r="C286" s="121" t="s">
        <v>6</v>
      </c>
      <c r="D286" s="120"/>
      <c r="E286" s="111"/>
      <c r="G286" s="111"/>
      <c r="H286" s="108">
        <v>2299.16</v>
      </c>
      <c r="I286" s="123"/>
      <c r="J286" s="120"/>
      <c r="K286" s="111"/>
      <c r="L286" s="108">
        <v>2299.16</v>
      </c>
      <c r="M286" s="123"/>
      <c r="N286" s="120"/>
      <c r="O286" s="111"/>
      <c r="P286" s="123"/>
      <c r="Q286" s="120"/>
    </row>
    <row r="287" spans="1:17" ht="25.5" outlineLevel="1" x14ac:dyDescent="0.2">
      <c r="A287" s="116">
        <v>75978</v>
      </c>
      <c r="B287" s="116">
        <v>75978</v>
      </c>
      <c r="C287" s="119">
        <v>44182.890629629626</v>
      </c>
      <c r="D287" s="120"/>
      <c r="E287" s="110" t="s">
        <v>110</v>
      </c>
      <c r="G287" s="110" t="s">
        <v>54</v>
      </c>
      <c r="H287" s="106">
        <v>170</v>
      </c>
      <c r="I287" s="124" t="s">
        <v>111</v>
      </c>
      <c r="J287" s="120"/>
      <c r="K287" s="107">
        <v>174263</v>
      </c>
      <c r="L287" s="106">
        <v>170</v>
      </c>
      <c r="M287" s="122">
        <v>4001045</v>
      </c>
      <c r="N287" s="120"/>
      <c r="O287" s="110" t="s">
        <v>55</v>
      </c>
      <c r="P287" s="124" t="s">
        <v>109</v>
      </c>
      <c r="Q287" s="120"/>
    </row>
    <row r="288" spans="1:17" ht="25.5" outlineLevel="1" x14ac:dyDescent="0.2">
      <c r="A288" s="118"/>
      <c r="B288" s="118"/>
      <c r="C288" s="119">
        <v>44182.890629629626</v>
      </c>
      <c r="D288" s="120"/>
      <c r="E288" s="110" t="s">
        <v>110</v>
      </c>
      <c r="G288" s="110" t="s">
        <v>54</v>
      </c>
      <c r="H288" s="106">
        <v>297</v>
      </c>
      <c r="I288" s="124" t="s">
        <v>171</v>
      </c>
      <c r="J288" s="120"/>
      <c r="K288" s="107">
        <v>174263</v>
      </c>
      <c r="L288" s="106">
        <v>297</v>
      </c>
      <c r="M288" s="122">
        <v>4001045</v>
      </c>
      <c r="N288" s="120"/>
      <c r="O288" s="110" t="s">
        <v>55</v>
      </c>
      <c r="P288" s="124" t="s">
        <v>109</v>
      </c>
      <c r="Q288" s="120"/>
    </row>
    <row r="289" spans="1:17" ht="25.5" outlineLevel="1" x14ac:dyDescent="0.2">
      <c r="A289" s="118"/>
      <c r="B289" s="118"/>
      <c r="C289" s="119">
        <v>44182.890629629626</v>
      </c>
      <c r="D289" s="120"/>
      <c r="E289" s="110" t="s">
        <v>110</v>
      </c>
      <c r="G289" s="110" t="s">
        <v>54</v>
      </c>
      <c r="H289" s="106">
        <v>297</v>
      </c>
      <c r="I289" s="124" t="s">
        <v>113</v>
      </c>
      <c r="J289" s="120"/>
      <c r="K289" s="107">
        <v>174263</v>
      </c>
      <c r="L289" s="106">
        <v>297</v>
      </c>
      <c r="M289" s="122">
        <v>4001045</v>
      </c>
      <c r="N289" s="120"/>
      <c r="O289" s="110" t="s">
        <v>55</v>
      </c>
      <c r="P289" s="124" t="s">
        <v>109</v>
      </c>
      <c r="Q289" s="120"/>
    </row>
    <row r="290" spans="1:17" ht="25.5" outlineLevel="1" x14ac:dyDescent="0.2">
      <c r="A290" s="118"/>
      <c r="B290" s="118"/>
      <c r="C290" s="119">
        <v>44182.890629629626</v>
      </c>
      <c r="D290" s="120"/>
      <c r="E290" s="110" t="s">
        <v>110</v>
      </c>
      <c r="G290" s="110" t="s">
        <v>54</v>
      </c>
      <c r="H290" s="106">
        <v>482</v>
      </c>
      <c r="I290" s="124" t="s">
        <v>278</v>
      </c>
      <c r="J290" s="120"/>
      <c r="K290" s="107">
        <v>174263</v>
      </c>
      <c r="L290" s="106">
        <v>482</v>
      </c>
      <c r="M290" s="122">
        <v>4001045</v>
      </c>
      <c r="N290" s="120"/>
      <c r="O290" s="110" t="s">
        <v>55</v>
      </c>
      <c r="P290" s="124" t="s">
        <v>109</v>
      </c>
      <c r="Q290" s="120"/>
    </row>
    <row r="291" spans="1:17" ht="25.5" outlineLevel="1" x14ac:dyDescent="0.2">
      <c r="A291" s="118"/>
      <c r="B291" s="118"/>
      <c r="C291" s="119">
        <v>44182.890629629626</v>
      </c>
      <c r="D291" s="120"/>
      <c r="E291" s="110" t="s">
        <v>110</v>
      </c>
      <c r="G291" s="110" t="s">
        <v>54</v>
      </c>
      <c r="H291" s="106">
        <v>551</v>
      </c>
      <c r="I291" s="124" t="s">
        <v>112</v>
      </c>
      <c r="J291" s="120"/>
      <c r="K291" s="107">
        <v>174263</v>
      </c>
      <c r="L291" s="106">
        <v>551</v>
      </c>
      <c r="M291" s="122">
        <v>4001045</v>
      </c>
      <c r="N291" s="120"/>
      <c r="O291" s="110" t="s">
        <v>55</v>
      </c>
      <c r="P291" s="124" t="s">
        <v>109</v>
      </c>
      <c r="Q291" s="120"/>
    </row>
    <row r="292" spans="1:17" ht="25.5" outlineLevel="1" x14ac:dyDescent="0.2">
      <c r="A292" s="118"/>
      <c r="B292" s="118"/>
      <c r="C292" s="119">
        <v>44182.890629629626</v>
      </c>
      <c r="D292" s="120"/>
      <c r="E292" s="110" t="s">
        <v>110</v>
      </c>
      <c r="G292" s="110" t="s">
        <v>54</v>
      </c>
      <c r="H292" s="106">
        <v>791</v>
      </c>
      <c r="I292" s="124" t="s">
        <v>115</v>
      </c>
      <c r="J292" s="120"/>
      <c r="K292" s="107">
        <v>174263</v>
      </c>
      <c r="L292" s="106">
        <v>791</v>
      </c>
      <c r="M292" s="122">
        <v>4001045</v>
      </c>
      <c r="N292" s="120"/>
      <c r="O292" s="110" t="s">
        <v>55</v>
      </c>
      <c r="P292" s="124" t="s">
        <v>109</v>
      </c>
      <c r="Q292" s="120"/>
    </row>
    <row r="293" spans="1:17" ht="25.5" outlineLevel="1" x14ac:dyDescent="0.2">
      <c r="A293" s="118"/>
      <c r="B293" s="118"/>
      <c r="C293" s="119">
        <v>44182.890629629626</v>
      </c>
      <c r="D293" s="120"/>
      <c r="E293" s="110" t="s">
        <v>110</v>
      </c>
      <c r="G293" s="110" t="s">
        <v>54</v>
      </c>
      <c r="H293" s="106">
        <v>297</v>
      </c>
      <c r="I293" s="124" t="s">
        <v>221</v>
      </c>
      <c r="J293" s="120"/>
      <c r="K293" s="107">
        <v>174263</v>
      </c>
      <c r="L293" s="106">
        <v>297</v>
      </c>
      <c r="M293" s="122">
        <v>4001045</v>
      </c>
      <c r="N293" s="120"/>
      <c r="O293" s="110" t="s">
        <v>55</v>
      </c>
      <c r="P293" s="124" t="s">
        <v>109</v>
      </c>
      <c r="Q293" s="120"/>
    </row>
    <row r="294" spans="1:17" ht="25.5" outlineLevel="1" x14ac:dyDescent="0.2">
      <c r="A294" s="118"/>
      <c r="B294" s="118"/>
      <c r="C294" s="119">
        <v>44182.890629629626</v>
      </c>
      <c r="D294" s="120"/>
      <c r="E294" s="110" t="s">
        <v>116</v>
      </c>
      <c r="G294" s="110" t="s">
        <v>54</v>
      </c>
      <c r="H294" s="106">
        <v>577</v>
      </c>
      <c r="I294" s="124" t="s">
        <v>67</v>
      </c>
      <c r="J294" s="120"/>
      <c r="K294" s="107">
        <v>174263</v>
      </c>
      <c r="L294" s="106">
        <v>577</v>
      </c>
      <c r="M294" s="122">
        <v>4001045</v>
      </c>
      <c r="N294" s="120"/>
      <c r="O294" s="110" t="s">
        <v>55</v>
      </c>
      <c r="P294" s="124" t="s">
        <v>109</v>
      </c>
      <c r="Q294" s="120"/>
    </row>
    <row r="295" spans="1:17" ht="15" x14ac:dyDescent="0.2">
      <c r="A295" s="117"/>
      <c r="B295" s="117"/>
      <c r="C295" s="121" t="s">
        <v>6</v>
      </c>
      <c r="D295" s="120"/>
      <c r="E295" s="111"/>
      <c r="G295" s="111"/>
      <c r="H295" s="108">
        <v>3462</v>
      </c>
      <c r="I295" s="123"/>
      <c r="J295" s="120"/>
      <c r="K295" s="111"/>
      <c r="L295" s="108">
        <v>3462</v>
      </c>
      <c r="M295" s="123"/>
      <c r="N295" s="120"/>
      <c r="O295" s="111"/>
      <c r="P295" s="123"/>
      <c r="Q295" s="120"/>
    </row>
    <row r="296" spans="1:17" outlineLevel="1" x14ac:dyDescent="0.2">
      <c r="A296" s="116">
        <v>75979</v>
      </c>
      <c r="B296" s="116">
        <v>75979</v>
      </c>
      <c r="C296" s="119">
        <v>44183.346850613423</v>
      </c>
      <c r="D296" s="120"/>
      <c r="E296" s="110" t="s">
        <v>279</v>
      </c>
      <c r="G296" s="110" t="s">
        <v>54</v>
      </c>
      <c r="H296" s="106">
        <v>3102.04</v>
      </c>
      <c r="I296" s="124" t="s">
        <v>280</v>
      </c>
      <c r="J296" s="120"/>
      <c r="K296" s="107">
        <v>174151</v>
      </c>
      <c r="L296" s="106">
        <v>3102.04</v>
      </c>
      <c r="M296" s="122">
        <v>1597040</v>
      </c>
      <c r="N296" s="120"/>
      <c r="O296" s="110" t="s">
        <v>231</v>
      </c>
      <c r="P296" s="124" t="s">
        <v>109</v>
      </c>
      <c r="Q296" s="120"/>
    </row>
    <row r="297" spans="1:17" ht="15" x14ac:dyDescent="0.2">
      <c r="A297" s="117"/>
      <c r="B297" s="117"/>
      <c r="C297" s="121" t="s">
        <v>6</v>
      </c>
      <c r="D297" s="120"/>
      <c r="E297" s="111"/>
      <c r="G297" s="111"/>
      <c r="H297" s="108">
        <v>3102.04</v>
      </c>
      <c r="I297" s="123"/>
      <c r="J297" s="120"/>
      <c r="K297" s="111"/>
      <c r="L297" s="108">
        <v>3102.04</v>
      </c>
      <c r="M297" s="123"/>
      <c r="N297" s="120"/>
      <c r="O297" s="111"/>
      <c r="P297" s="123"/>
      <c r="Q297" s="120"/>
    </row>
    <row r="298" spans="1:17" outlineLevel="1" x14ac:dyDescent="0.2">
      <c r="A298" s="116">
        <v>75980</v>
      </c>
      <c r="B298" s="116">
        <v>75980</v>
      </c>
      <c r="C298" s="119">
        <v>44183.350138194444</v>
      </c>
      <c r="D298" s="120"/>
      <c r="E298" s="110" t="s">
        <v>281</v>
      </c>
      <c r="G298" s="110" t="s">
        <v>54</v>
      </c>
      <c r="H298" s="106">
        <v>971.8</v>
      </c>
      <c r="I298" s="124" t="s">
        <v>282</v>
      </c>
      <c r="J298" s="120"/>
      <c r="K298" s="107">
        <v>174260</v>
      </c>
      <c r="L298" s="106">
        <v>971.8</v>
      </c>
      <c r="M298" s="122">
        <v>4492087</v>
      </c>
      <c r="N298" s="120"/>
      <c r="O298" s="110" t="s">
        <v>283</v>
      </c>
      <c r="P298" s="124" t="s">
        <v>56</v>
      </c>
      <c r="Q298" s="120"/>
    </row>
    <row r="299" spans="1:17" outlineLevel="1" x14ac:dyDescent="0.2">
      <c r="A299" s="118"/>
      <c r="B299" s="118"/>
      <c r="C299" s="119">
        <v>44183.350138194444</v>
      </c>
      <c r="D299" s="120"/>
      <c r="E299" s="110" t="s">
        <v>284</v>
      </c>
      <c r="G299" s="110" t="s">
        <v>54</v>
      </c>
      <c r="H299" s="106">
        <v>553.39</v>
      </c>
      <c r="I299" s="124" t="s">
        <v>282</v>
      </c>
      <c r="J299" s="120"/>
      <c r="K299" s="107">
        <v>174260</v>
      </c>
      <c r="L299" s="106">
        <v>553.39</v>
      </c>
      <c r="M299" s="122">
        <v>4492087</v>
      </c>
      <c r="N299" s="120"/>
      <c r="O299" s="110" t="s">
        <v>283</v>
      </c>
      <c r="P299" s="124" t="s">
        <v>56</v>
      </c>
      <c r="Q299" s="120"/>
    </row>
    <row r="300" spans="1:17" outlineLevel="1" x14ac:dyDescent="0.2">
      <c r="A300" s="118"/>
      <c r="B300" s="118"/>
      <c r="C300" s="119">
        <v>44183.350138194444</v>
      </c>
      <c r="D300" s="120"/>
      <c r="E300" s="110" t="s">
        <v>281</v>
      </c>
      <c r="G300" s="110" t="s">
        <v>54</v>
      </c>
      <c r="H300" s="106">
        <v>971.8</v>
      </c>
      <c r="I300" s="124" t="s">
        <v>285</v>
      </c>
      <c r="J300" s="120"/>
      <c r="K300" s="107">
        <v>174260</v>
      </c>
      <c r="L300" s="106">
        <v>971.8</v>
      </c>
      <c r="M300" s="122">
        <v>4492087</v>
      </c>
      <c r="N300" s="120"/>
      <c r="O300" s="110" t="s">
        <v>283</v>
      </c>
      <c r="P300" s="124" t="s">
        <v>56</v>
      </c>
      <c r="Q300" s="120"/>
    </row>
    <row r="301" spans="1:17" outlineLevel="1" x14ac:dyDescent="0.2">
      <c r="A301" s="118"/>
      <c r="B301" s="118"/>
      <c r="C301" s="119">
        <v>44183.350138194444</v>
      </c>
      <c r="D301" s="120"/>
      <c r="E301" s="110" t="s">
        <v>284</v>
      </c>
      <c r="G301" s="110" t="s">
        <v>54</v>
      </c>
      <c r="H301" s="106">
        <v>553.39</v>
      </c>
      <c r="I301" s="124" t="s">
        <v>285</v>
      </c>
      <c r="J301" s="120"/>
      <c r="K301" s="107">
        <v>174260</v>
      </c>
      <c r="L301" s="106">
        <v>553.39</v>
      </c>
      <c r="M301" s="122">
        <v>4492087</v>
      </c>
      <c r="N301" s="120"/>
      <c r="O301" s="110" t="s">
        <v>283</v>
      </c>
      <c r="P301" s="124" t="s">
        <v>56</v>
      </c>
      <c r="Q301" s="120"/>
    </row>
    <row r="302" spans="1:17" ht="15" x14ac:dyDescent="0.2">
      <c r="A302" s="117"/>
      <c r="B302" s="117"/>
      <c r="C302" s="121" t="s">
        <v>6</v>
      </c>
      <c r="D302" s="120"/>
      <c r="E302" s="111"/>
      <c r="G302" s="111"/>
      <c r="H302" s="108">
        <v>3050.38</v>
      </c>
      <c r="I302" s="123"/>
      <c r="J302" s="120"/>
      <c r="K302" s="111"/>
      <c r="L302" s="108">
        <v>3050.38</v>
      </c>
      <c r="M302" s="123"/>
      <c r="N302" s="120"/>
      <c r="O302" s="111"/>
      <c r="P302" s="123"/>
      <c r="Q302" s="120"/>
    </row>
    <row r="303" spans="1:17" ht="25.5" outlineLevel="1" x14ac:dyDescent="0.2">
      <c r="A303" s="116">
        <v>75981</v>
      </c>
      <c r="B303" s="116">
        <v>75981</v>
      </c>
      <c r="C303" s="119">
        <v>44183.367163692128</v>
      </c>
      <c r="D303" s="120"/>
      <c r="E303" s="110" t="s">
        <v>286</v>
      </c>
      <c r="G303" s="110" t="s">
        <v>54</v>
      </c>
      <c r="H303" s="106">
        <v>2900</v>
      </c>
      <c r="I303" s="124" t="s">
        <v>67</v>
      </c>
      <c r="J303" s="120"/>
      <c r="K303" s="107">
        <v>174151</v>
      </c>
      <c r="L303" s="106">
        <v>2900</v>
      </c>
      <c r="M303" s="122">
        <v>1598040</v>
      </c>
      <c r="N303" s="120"/>
      <c r="O303" s="110" t="s">
        <v>168</v>
      </c>
      <c r="P303" s="124" t="s">
        <v>109</v>
      </c>
      <c r="Q303" s="120"/>
    </row>
    <row r="304" spans="1:17" ht="15" x14ac:dyDescent="0.2">
      <c r="A304" s="117"/>
      <c r="B304" s="117"/>
      <c r="C304" s="121" t="s">
        <v>6</v>
      </c>
      <c r="D304" s="120"/>
      <c r="E304" s="111"/>
      <c r="G304" s="111"/>
      <c r="H304" s="108">
        <v>2900</v>
      </c>
      <c r="I304" s="123"/>
      <c r="J304" s="120"/>
      <c r="K304" s="111"/>
      <c r="L304" s="108">
        <v>2900</v>
      </c>
      <c r="M304" s="123"/>
      <c r="N304" s="120"/>
      <c r="O304" s="111"/>
      <c r="P304" s="123"/>
      <c r="Q304" s="120"/>
    </row>
    <row r="305" spans="1:17" ht="31.5" x14ac:dyDescent="0.2">
      <c r="A305" s="113" t="s">
        <v>157</v>
      </c>
      <c r="B305" s="113"/>
      <c r="C305" s="125"/>
      <c r="D305" s="120"/>
      <c r="E305" s="112"/>
      <c r="G305" s="112"/>
      <c r="H305" s="109">
        <v>11784818.710000001</v>
      </c>
      <c r="I305" s="125"/>
      <c r="J305" s="120"/>
      <c r="K305" s="112"/>
      <c r="L305" s="109">
        <v>11784818.710000001</v>
      </c>
      <c r="M305" s="125"/>
      <c r="N305" s="120"/>
      <c r="O305" s="112"/>
      <c r="P305" s="125"/>
      <c r="Q305" s="120"/>
    </row>
  </sheetData>
  <autoFilter ref="K1:K305"/>
  <mergeCells count="1450">
    <mergeCell ref="M196:N196"/>
    <mergeCell ref="P196:Q196"/>
    <mergeCell ref="M219:N219"/>
    <mergeCell ref="C205:D205"/>
    <mergeCell ref="I205:J205"/>
    <mergeCell ref="C204:D204"/>
    <mergeCell ref="I204:J204"/>
    <mergeCell ref="M205:N205"/>
    <mergeCell ref="M215:N215"/>
    <mergeCell ref="P215:Q215"/>
    <mergeCell ref="I203:J203"/>
    <mergeCell ref="I202:J202"/>
    <mergeCell ref="I200:J200"/>
    <mergeCell ref="B188:B189"/>
    <mergeCell ref="A190:A191"/>
    <mergeCell ref="B190:B191"/>
    <mergeCell ref="A192:A193"/>
    <mergeCell ref="B192:B193"/>
    <mergeCell ref="A194:A195"/>
    <mergeCell ref="B194:B195"/>
    <mergeCell ref="M206:N206"/>
    <mergeCell ref="M207:N207"/>
    <mergeCell ref="I189:J189"/>
    <mergeCell ref="M189:N189"/>
    <mergeCell ref="I233:J233"/>
    <mergeCell ref="C234:D234"/>
    <mergeCell ref="I234:J234"/>
    <mergeCell ref="M179:N179"/>
    <mergeCell ref="P179:Q179"/>
    <mergeCell ref="M180:N180"/>
    <mergeCell ref="P180:Q180"/>
    <mergeCell ref="I179:J179"/>
    <mergeCell ref="I206:J206"/>
    <mergeCell ref="I211:J211"/>
    <mergeCell ref="C209:D209"/>
    <mergeCell ref="C201:D201"/>
    <mergeCell ref="C210:D210"/>
    <mergeCell ref="C208:D208"/>
    <mergeCell ref="M186:N186"/>
    <mergeCell ref="P205:Q205"/>
    <mergeCell ref="P206:Q206"/>
    <mergeCell ref="P207:Q207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I222:J222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6:J176"/>
    <mergeCell ref="C177:D177"/>
    <mergeCell ref="I177:J177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53:J153"/>
    <mergeCell ref="C154:D154"/>
    <mergeCell ref="I154:J154"/>
    <mergeCell ref="C166:D166"/>
    <mergeCell ref="I166:J166"/>
    <mergeCell ref="C164:D164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M152:N152"/>
    <mergeCell ref="C173:D173"/>
    <mergeCell ref="I169:J169"/>
    <mergeCell ref="C170:D170"/>
    <mergeCell ref="I170:J170"/>
    <mergeCell ref="M160:N160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P22:Q22"/>
    <mergeCell ref="M23:N23"/>
    <mergeCell ref="P23:Q23"/>
    <mergeCell ref="C16:D16"/>
    <mergeCell ref="I16:J16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I47:J47"/>
    <mergeCell ref="M46:N46"/>
    <mergeCell ref="P46:Q46"/>
    <mergeCell ref="I44:J44"/>
    <mergeCell ref="I45:J45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I52:J52"/>
    <mergeCell ref="I60:J60"/>
    <mergeCell ref="P45:Q45"/>
    <mergeCell ref="C46:D46"/>
    <mergeCell ref="I46:J46"/>
    <mergeCell ref="C24:D24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M45:N4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I104:J104"/>
    <mergeCell ref="C103:D103"/>
    <mergeCell ref="C81:D81"/>
    <mergeCell ref="I81:J81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92:N92"/>
    <mergeCell ref="P92:Q92"/>
    <mergeCell ref="M93:N93"/>
    <mergeCell ref="P93:Q93"/>
    <mergeCell ref="M98:N98"/>
    <mergeCell ref="P98:Q98"/>
    <mergeCell ref="P96:Q96"/>
    <mergeCell ref="P97:Q97"/>
    <mergeCell ref="M99:N99"/>
    <mergeCell ref="P99:Q99"/>
    <mergeCell ref="M100:N100"/>
    <mergeCell ref="M89:N89"/>
    <mergeCell ref="P89:Q89"/>
    <mergeCell ref="M90:N90"/>
    <mergeCell ref="P90:Q90"/>
    <mergeCell ref="P107:Q107"/>
    <mergeCell ref="M108:N108"/>
    <mergeCell ref="P108:Q108"/>
    <mergeCell ref="M105:N105"/>
    <mergeCell ref="P105:Q105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P178:Q178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M183:N183"/>
    <mergeCell ref="I173:J173"/>
    <mergeCell ref="C174:D174"/>
    <mergeCell ref="I174:J174"/>
    <mergeCell ref="C171:D171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I209:J209"/>
    <mergeCell ref="M204:N204"/>
    <mergeCell ref="P204:Q204"/>
    <mergeCell ref="I199:J199"/>
    <mergeCell ref="I210:J210"/>
    <mergeCell ref="I208:J208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13:Q213"/>
    <mergeCell ref="M214:N214"/>
    <mergeCell ref="P214:Q214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M211:N211"/>
    <mergeCell ref="P211:Q211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I264:J264"/>
    <mergeCell ref="C262:D262"/>
    <mergeCell ref="I262:J262"/>
    <mergeCell ref="C263:D263"/>
    <mergeCell ref="I263:J263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94:J94"/>
    <mergeCell ref="C104:D104"/>
    <mergeCell ref="C100:D100"/>
    <mergeCell ref="I100:J100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69:N69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C98:D98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I111:J111"/>
    <mergeCell ref="I107:J107"/>
    <mergeCell ref="C106:D106"/>
    <mergeCell ref="P113:Q113"/>
    <mergeCell ref="C108:D108"/>
    <mergeCell ref="I108:J108"/>
    <mergeCell ref="M109:N109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I123:J123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P138:Q138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75:Q17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C215:D215"/>
    <mergeCell ref="I215:J215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I302:J302"/>
    <mergeCell ref="C301:D301"/>
    <mergeCell ref="I301:J301"/>
    <mergeCell ref="C300:D300"/>
    <mergeCell ref="I300:J300"/>
    <mergeCell ref="C230:D230"/>
    <mergeCell ref="M229:N229"/>
    <mergeCell ref="C184:D184"/>
    <mergeCell ref="A73:A7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C294:D294"/>
    <mergeCell ref="I294:J294"/>
    <mergeCell ref="C293:D293"/>
    <mergeCell ref="I293:J293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A101:A102"/>
    <mergeCell ref="B101:B102"/>
    <mergeCell ref="A103:A104"/>
    <mergeCell ref="B103:B10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C282:D282"/>
    <mergeCell ref="I282:J282"/>
    <mergeCell ref="C281:D281"/>
    <mergeCell ref="I281:J281"/>
    <mergeCell ref="I184:J184"/>
    <mergeCell ref="C185:D185"/>
    <mergeCell ref="I185:J185"/>
    <mergeCell ref="M162:N162"/>
    <mergeCell ref="M181:N181"/>
    <mergeCell ref="C142:D142"/>
    <mergeCell ref="A57:A58"/>
    <mergeCell ref="B57:B58"/>
    <mergeCell ref="C55:D55"/>
    <mergeCell ref="A35:A36"/>
    <mergeCell ref="B35:B36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C44:D44"/>
    <mergeCell ref="C52:D52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81:A82"/>
    <mergeCell ref="B81:B82"/>
    <mergeCell ref="C94:D94"/>
    <mergeCell ref="A109:A110"/>
    <mergeCell ref="B216:B217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59:A60"/>
    <mergeCell ref="B59:B60"/>
    <mergeCell ref="A61:A62"/>
    <mergeCell ref="B61:B62"/>
    <mergeCell ref="A63:A64"/>
    <mergeCell ref="B63:B64"/>
    <mergeCell ref="C60:D60"/>
    <mergeCell ref="C50:D50"/>
    <mergeCell ref="A55:A56"/>
    <mergeCell ref="B55:B56"/>
    <mergeCell ref="C168:D168"/>
    <mergeCell ref="A188:A189"/>
    <mergeCell ref="C169:D169"/>
    <mergeCell ref="C214:D214"/>
    <mergeCell ref="A227:A229"/>
    <mergeCell ref="B227:B229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C181:D181"/>
    <mergeCell ref="A264:A265"/>
    <mergeCell ref="B264:B265"/>
    <mergeCell ref="A266:A267"/>
    <mergeCell ref="B254:B255"/>
    <mergeCell ref="C211:D211"/>
    <mergeCell ref="B200:B201"/>
    <mergeCell ref="A202:A203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C228:D228"/>
    <mergeCell ref="C238:D238"/>
    <mergeCell ref="C186:D186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A252:A253"/>
    <mergeCell ref="B252:B253"/>
    <mergeCell ref="A254:A255"/>
    <mergeCell ref="A298:A302"/>
    <mergeCell ref="B298:B302"/>
    <mergeCell ref="A303:A304"/>
    <mergeCell ref="B303:B304"/>
    <mergeCell ref="B266:B267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174:A175"/>
    <mergeCell ref="B174:B175"/>
    <mergeCell ref="B202:B203"/>
    <mergeCell ref="A204:A205"/>
    <mergeCell ref="A176:A177"/>
    <mergeCell ref="B176:B177"/>
    <mergeCell ref="A216:A217"/>
    <mergeCell ref="A178:A179"/>
    <mergeCell ref="B178:B179"/>
    <mergeCell ref="A196:A197"/>
    <mergeCell ref="B196:B197"/>
    <mergeCell ref="A198:A199"/>
    <mergeCell ref="B198:B199"/>
    <mergeCell ref="A200:A201"/>
    <mergeCell ref="A127:A131"/>
    <mergeCell ref="B127:B131"/>
    <mergeCell ref="A132:A133"/>
    <mergeCell ref="B132:B133"/>
    <mergeCell ref="A134:A136"/>
    <mergeCell ref="B134:B136"/>
    <mergeCell ref="A137:A138"/>
    <mergeCell ref="B137:B138"/>
    <mergeCell ref="A161:A169"/>
    <mergeCell ref="B161:B169"/>
    <mergeCell ref="A170:A171"/>
    <mergeCell ref="B170:B171"/>
    <mergeCell ref="A172:A173"/>
    <mergeCell ref="B172:B173"/>
    <mergeCell ref="A218:A226"/>
    <mergeCell ref="B218:B226"/>
    <mergeCell ref="A230:A231"/>
    <mergeCell ref="B230:B231"/>
    <mergeCell ref="A139:A140"/>
    <mergeCell ref="B139:B140"/>
    <mergeCell ref="A141:A142"/>
    <mergeCell ref="B141:B142"/>
    <mergeCell ref="A143:A144"/>
    <mergeCell ref="B143:B144"/>
    <mergeCell ref="B153:B154"/>
    <mergeCell ref="A157:A158"/>
    <mergeCell ref="B157:B158"/>
    <mergeCell ref="A159:A160"/>
    <mergeCell ref="B159:B160"/>
    <mergeCell ref="A151:A152"/>
    <mergeCell ref="B151:B152"/>
    <mergeCell ref="A256:A257"/>
    <mergeCell ref="B256:B257"/>
    <mergeCell ref="A258:A259"/>
    <mergeCell ref="B258:B259"/>
    <mergeCell ref="A260:A263"/>
    <mergeCell ref="B260:B263"/>
    <mergeCell ref="A268:A275"/>
    <mergeCell ref="B268:B275"/>
    <mergeCell ref="A276:A277"/>
    <mergeCell ref="B276:B277"/>
    <mergeCell ref="A278:A284"/>
    <mergeCell ref="B278:B284"/>
    <mergeCell ref="A285:A286"/>
    <mergeCell ref="B285:B286"/>
    <mergeCell ref="A287:A295"/>
    <mergeCell ref="B287:B295"/>
    <mergeCell ref="A296:A297"/>
    <mergeCell ref="B296:B297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992087%20&amp;ano=2020&amp;rs%3AParameterLanguage="/>
    <hyperlink ref="M37" r:id="rId18" display="http://cprmbd.cprm.gov.br/ReportServer?%2FRelatorio_SAE%2Fcentro%20de%20custo&amp;custo=4304084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5061127%20&amp;ano=2020&amp;rs%3AParameterLanguage="/>
    <hyperlink ref="M43" r:id="rId21" display="http://cprmbd.cprm.gov.br/ReportServer?%2FRelatorio_SAE%2Fcentro%20de%20custo&amp;custo=4147999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991035%20&amp;ano=2020&amp;rs%3AParameterLanguage="/>
    <hyperlink ref="M49" r:id="rId24" display="http://cprmbd.cprm.gov.br/ReportServer?%2FRelatorio_SAE%2Fcentro%20de%20custo&amp;custo=4002042%20&amp;ano=2020&amp;rs%3AParameterLanguage="/>
    <hyperlink ref="M51" r:id="rId25" display="http://cprmbd.cprm.gov.br/ReportServer?%2FRelatorio_SAE%2Fcentro%20de%20custo&amp;custo=4304084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428043%20&amp;ano=2020&amp;rs%3AParameterLanguage="/>
    <hyperlink ref="M57" r:id="rId28" display="http://cprmbd.cprm.gov.br/ReportServer?%2FRelatorio_SAE%2Fcentro%20de%20custo&amp;custo=4469043%20&amp;ano=2020&amp;rs%3AParameterLanguage="/>
    <hyperlink ref="M59" r:id="rId29" display="http://cprmbd.cprm.gov.br/ReportServer?%2FRelatorio_SAE%2Fcentro%20de%20custo&amp;custo=4249043%20&amp;ano=2020&amp;rs%3AParameterLanguage="/>
    <hyperlink ref="M61" r:id="rId30" display="http://cprmbd.cprm.gov.br/ReportServer?%2FRelatorio_SAE%2Fcentro%20de%20custo&amp;custo=4250043%20&amp;ano=2020&amp;rs%3AParameterLanguage="/>
    <hyperlink ref="M63" r:id="rId31" display="http://cprmbd.cprm.gov.br/ReportServer?%2FRelatorio_SAE%2Fcentro%20de%20custo&amp;custo=4147999%20&amp;ano=2020&amp;rs%3AParameterLanguage="/>
    <hyperlink ref="M65" r:id="rId32" display="http://cprmbd.cprm.gov.br/ReportServer?%2FRelatorio_SAE%2Fcentro%20de%20custo&amp;custo=4004371%20&amp;ano=2020&amp;rs%3AParameterLanguage="/>
    <hyperlink ref="M67" r:id="rId33" display="http://cprmbd.cprm.gov.br/ReportServer?%2FRelatorio_SAE%2Fcentro%20de%20custo&amp;custo=4003261%20&amp;ano=2020&amp;rs%3AParameterLanguage="/>
    <hyperlink ref="M69" r:id="rId34" display="http://cprmbd.cprm.gov.br/ReportServer?%2FRelatorio_SAE%2Fcentro%20de%20custo&amp;custo=4003711%20&amp;ano=2020&amp;rs%3AParameterLanguage="/>
    <hyperlink ref="M71" r:id="rId35" display="http://cprmbd.cprm.gov.br/ReportServer?%2FRelatorio_SAE%2Fcentro%20de%20custo&amp;custo=4003301%20&amp;ano=2020&amp;rs%3AParameterLanguage="/>
    <hyperlink ref="M73" r:id="rId36" display="http://cprmbd.cprm.gov.br/ReportServer?%2FRelatorio_SAE%2Fcentro%20de%20custo&amp;custo=4003601%20&amp;ano=2020&amp;rs%3AParameterLanguage="/>
    <hyperlink ref="M75" r:id="rId37" display="http://cprmbd.cprm.gov.br/ReportServer?%2FRelatorio_SAE%2Fcentro%20de%20custo&amp;custo=4003651%20&amp;ano=2020&amp;rs%3AParameterLanguage="/>
    <hyperlink ref="M77" r:id="rId38" display="http://cprmbd.cprm.gov.br/ReportServer?%2FRelatorio_SAE%2Fcentro%20de%20custo&amp;custo=4003551%20&amp;ano=2020&amp;rs%3AParameterLanguage="/>
    <hyperlink ref="M79" r:id="rId39" display="http://cprmbd.cprm.gov.br/ReportServer?%2FRelatorio_SAE%2Fcentro%20de%20custo&amp;custo=4003352%20&amp;ano=2020&amp;rs%3AParameterLanguage="/>
    <hyperlink ref="M81" r:id="rId40" display="http://cprmbd.cprm.gov.br/ReportServer?%2FRelatorio_SAE%2Fcentro%20de%20custo&amp;custo=4003402%20&amp;ano=2020&amp;rs%3AParameterLanguage="/>
    <hyperlink ref="M83" r:id="rId41" display="http://cprmbd.cprm.gov.br/ReportServer?%2FRelatorio_SAE%2Fcentro%20de%20custo&amp;custo=4003501%20&amp;ano=2020&amp;rs%3AParameterLanguage="/>
    <hyperlink ref="M85" r:id="rId42" display="http://cprmbd.cprm.gov.br/ReportServer?%2FRelatorio_SAE%2Fcentro%20de%20custo&amp;custo=4003251%20&amp;ano=2020&amp;rs%3AParameterLanguage="/>
    <hyperlink ref="M87" r:id="rId43" display="http://cprmbd.cprm.gov.br/ReportServer?%2FRelatorio_SAE%2Fcentro%20de%20custo&amp;custo=4001606%20&amp;ano=2020&amp;rs%3AParameterLanguage="/>
    <hyperlink ref="M89" r:id="rId44" display="http://cprmbd.cprm.gov.br/ReportServer?%2FRelatorio_SAE%2Fcentro%20de%20custo&amp;custo=4001602%20&amp;ano=2020&amp;rs%3AParameterLanguage="/>
    <hyperlink ref="M91" r:id="rId45" display="http://cprmbd.cprm.gov.br/ReportServer?%2FRelatorio_SAE%2Fcentro%20de%20custo&amp;custo=4479040%20&amp;ano=2020&amp;rs%3AParameterLanguage="/>
    <hyperlink ref="M93" r:id="rId46" display="http://cprmbd.cprm.gov.br/ReportServer?%2FRelatorio_SAE%2Fcentro%20de%20custo&amp;custo=4001351%20&amp;ano=2020&amp;rs%3AParameterLanguage="/>
    <hyperlink ref="M95" r:id="rId47" display="http://cprmbd.cprm.gov.br/ReportServer?%2FRelatorio_SAE%2Fcentro%20de%20custo&amp;custo=4001501%20&amp;ano=2020&amp;rs%3AParameterLanguage="/>
    <hyperlink ref="M97" r:id="rId48" display="http://cprmbd.cprm.gov.br/ReportServer?%2FRelatorio_SAE%2Fcentro%20de%20custo&amp;custo=4001041%20&amp;ano=2020&amp;rs%3AParameterLanguage="/>
    <hyperlink ref="M99" r:id="rId49" display="http://cprmbd.cprm.gov.br/ReportServer?%2FRelatorio_SAE%2Fcentro%20de%20custo&amp;custo=4001711%20&amp;ano=2020&amp;rs%3AParameterLanguage="/>
    <hyperlink ref="M101" r:id="rId50" display="http://cprmbd.cprm.gov.br/ReportServer?%2FRelatorio_SAE%2Fcentro%20de%20custo&amp;custo=4481040%20&amp;ano=2020&amp;rs%3AParameterLanguage="/>
    <hyperlink ref="M103" r:id="rId51" display="http://cprmbd.cprm.gov.br/ReportServer?%2FRelatorio_SAE%2Fcentro%20de%20custo&amp;custo=4001554%20&amp;ano=2020&amp;rs%3AParameterLanguage="/>
    <hyperlink ref="M105" r:id="rId52" display="http://cprmbd.cprm.gov.br/ReportServer?%2FRelatorio_SAE%2Fcentro%20de%20custo&amp;custo=4001301%20&amp;ano=2020&amp;rs%3AParameterLanguage="/>
    <hyperlink ref="M107" r:id="rId53" display="http://cprmbd.cprm.gov.br/ReportServer?%2FRelatorio_SAE%2Fcentro%20de%20custo&amp;custo=4001555%20&amp;ano=2020&amp;rs%3AParameterLanguage="/>
    <hyperlink ref="M109" r:id="rId54" display="http://cprmbd.cprm.gov.br/ReportServer?%2FRelatorio_SAE%2Fcentro%20de%20custo&amp;custo=4001254%20&amp;ano=2020&amp;rs%3AParameterLanguage="/>
    <hyperlink ref="M111" r:id="rId55" display="http://cprmbd.cprm.gov.br/ReportServer?%2FRelatorio_SAE%2Fcentro%20de%20custo&amp;custo=4001261%20&amp;ano=2020&amp;rs%3AParameterLanguage="/>
    <hyperlink ref="M113" r:id="rId56" display="http://cprmbd.cprm.gov.br/ReportServer?%2FRelatorio_SAE%2Fcentro%20de%20custo&amp;custo=4001252%20&amp;ano=2020&amp;rs%3AParameterLanguage="/>
    <hyperlink ref="M115" r:id="rId57" display="http://cprmbd.cprm.gov.br/ReportServer?%2FRelatorio_SAE%2Fcentro%20de%20custo&amp;custo=4001042%20&amp;ano=2020&amp;rs%3AParameterLanguage="/>
    <hyperlink ref="M117" r:id="rId58" display="http://cprmbd.cprm.gov.br/ReportServer?%2FRelatorio_SAE%2Fcentro%20de%20custo&amp;custo=4001044%20&amp;ano=2020&amp;rs%3AParameterLanguage="/>
    <hyperlink ref="M119" r:id="rId59" display="http://cprmbd.cprm.gov.br/ReportServer?%2FRelatorio_SAE%2Fcentro%20de%20custo&amp;custo=4001502%20&amp;ano=2020&amp;rs%3AParameterLanguage="/>
    <hyperlink ref="M121" r:id="rId60" display="http://cprmbd.cprm.gov.br/ReportServer?%2FRelatorio_SAE%2Fcentro%20de%20custo&amp;custo=5130500%20&amp;ano=2020&amp;rs%3AParameterLanguage="/>
    <hyperlink ref="M123" r:id="rId61" display="http://cprmbd.cprm.gov.br/ReportServer?%2FRelatorio_SAE%2Fcentro%20de%20custo&amp;custo=4002042%20&amp;ano=2020&amp;rs%3AParameterLanguage="/>
    <hyperlink ref="M125" r:id="rId62" display="http://cprmbd.cprm.gov.br/ReportServer?%2FRelatorio_SAE%2Fcentro%20de%20custo&amp;custo=5130500%20&amp;ano=2020&amp;rs%3AParameterLanguage="/>
    <hyperlink ref="M127" r:id="rId63" display="http://cprmbd.cprm.gov.br/ReportServer?%2FRelatorio_SAE%2Fcentro%20de%20custo&amp;custo=4340084%20&amp;ano=2020&amp;rs%3AParameterLanguage="/>
    <hyperlink ref="M128" r:id="rId64" display="http://cprmbd.cprm.gov.br/ReportServer?%2FRelatorio_SAE%2Fcentro%20de%20custo&amp;custo=4340084%20&amp;ano=2020&amp;rs%3AParameterLanguage="/>
    <hyperlink ref="M129" r:id="rId65" display="http://cprmbd.cprm.gov.br/ReportServer?%2FRelatorio_SAE%2Fcentro%20de%20custo&amp;custo=4340084%20&amp;ano=2020&amp;rs%3AParameterLanguage="/>
    <hyperlink ref="M130" r:id="rId66" display="http://cprmbd.cprm.gov.br/ReportServer?%2FRelatorio_SAE%2Fcentro%20de%20custo&amp;custo=4340084%20&amp;ano=2020&amp;rs%3AParameterLanguage="/>
    <hyperlink ref="M132" r:id="rId67" display="http://cprmbd.cprm.gov.br/ReportServer?%2FRelatorio_SAE%2Fcentro%20de%20custo&amp;custo=4427033%20&amp;ano=2020&amp;rs%3AParameterLanguage="/>
    <hyperlink ref="M134" r:id="rId68" display="http://cprmbd.cprm.gov.br/ReportServer?%2FRelatorio_SAE%2Fcentro%20de%20custo&amp;custo=5130500%20&amp;ano=2020&amp;rs%3AParameterLanguage="/>
    <hyperlink ref="M135" r:id="rId69" display="http://cprmbd.cprm.gov.br/ReportServer?%2FRelatorio_SAE%2Fcentro%20de%20custo&amp;custo=5130500%20&amp;ano=2020&amp;rs%3AParameterLanguage="/>
    <hyperlink ref="M137" r:id="rId70" display="http://cprmbd.cprm.gov.br/ReportServer?%2FRelatorio_SAE%2Fcentro%20de%20custo&amp;custo=4407035%20&amp;ano=2020&amp;rs%3AParameterLanguage="/>
    <hyperlink ref="M139" r:id="rId71" display="http://cprmbd.cprm.gov.br/ReportServer?%2FRelatorio_SAE%2Fcentro%20de%20custo&amp;custo=5061143%20&amp;ano=2020&amp;rs%3AParameterLanguage="/>
    <hyperlink ref="M141" r:id="rId72" display="http://cprmbd.cprm.gov.br/ReportServer?%2FRelatorio_SAE%2Fcentro%20de%20custo&amp;custo=4118550%20&amp;ano=2020&amp;rs%3AParameterLanguage="/>
    <hyperlink ref="M143" r:id="rId73" display="http://cprmbd.cprm.gov.br/ReportServer?%2FRelatorio_SAE%2Fcentro%20de%20custo&amp;custo=5061127%20&amp;ano=2020&amp;rs%3AParameterLanguage="/>
    <hyperlink ref="M145" r:id="rId74" display="http://cprmbd.cprm.gov.br/ReportServer?%2FRelatorio_SAE%2Fcentro%20de%20custo&amp;custo=4404033%20&amp;ano=2020&amp;rs%3AParameterLanguage="/>
    <hyperlink ref="M147" r:id="rId75" display="http://cprmbd.cprm.gov.br/ReportServer?%2FRelatorio_SAE%2Fcentro%20de%20custo&amp;custo=5061127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4340084%20&amp;ano=2020&amp;rs%3AParameterLanguage="/>
    <hyperlink ref="M153" r:id="rId78" display="http://cprmbd.cprm.gov.br/ReportServer?%2FRelatorio_SAE%2Fcentro%20de%20custo&amp;custo=4377084%20&amp;ano=2020&amp;rs%3AParameterLanguage="/>
    <hyperlink ref="M155" r:id="rId79" display="http://cprmbd.cprm.gov.br/ReportServer?%2FRelatorio_SAE%2Fcentro%20de%20custo&amp;custo=4430043%20&amp;ano=2020&amp;rs%3AParameterLanguage="/>
    <hyperlink ref="M157" r:id="rId80" display="http://cprmbd.cprm.gov.br/ReportServer?%2FRelatorio_SAE%2Fcentro%20de%20custo&amp;custo=4404033%20&amp;ano=2020&amp;rs%3AParameterLanguage="/>
    <hyperlink ref="M159" r:id="rId81" display="http://cprmbd.cprm.gov.br/ReportServer?%2FRelatorio_SAE%2Fcentro%20de%20custo&amp;custo=1472040%20&amp;ano=2020&amp;rs%3AParameterLanguage="/>
    <hyperlink ref="M161" r:id="rId82" display="http://cprmbd.cprm.gov.br/ReportServer?%2FRelatorio_SAE%2Fcentro%20de%20custo&amp;custo=4001045%20&amp;ano=2020&amp;rs%3AParameterLanguage="/>
    <hyperlink ref="M162" r:id="rId83" display="http://cprmbd.cprm.gov.br/ReportServer?%2FRelatorio_SAE%2Fcentro%20de%20custo&amp;custo=4001045%20&amp;ano=2020&amp;rs%3AParameterLanguage="/>
    <hyperlink ref="M163" r:id="rId84" display="http://cprmbd.cprm.gov.br/ReportServer?%2FRelatorio_SAE%2Fcentro%20de%20custo&amp;custo=4001045%20&amp;ano=2020&amp;rs%3AParameterLanguage="/>
    <hyperlink ref="M164" r:id="rId85" display="http://cprmbd.cprm.gov.br/ReportServer?%2FRelatorio_SAE%2Fcentro%20de%20custo&amp;custo=4001045%20&amp;ano=2020&amp;rs%3AParameterLanguage="/>
    <hyperlink ref="M165" r:id="rId86" display="http://cprmbd.cprm.gov.br/ReportServer?%2FRelatorio_SAE%2Fcentro%20de%20custo&amp;custo=4001045%20&amp;ano=2020&amp;rs%3AParameterLanguage="/>
    <hyperlink ref="M166" r:id="rId87" display="http://cprmbd.cprm.gov.br/ReportServer?%2FRelatorio_SAE%2Fcentro%20de%20custo&amp;custo=4001045%20&amp;ano=2020&amp;rs%3AParameterLanguage="/>
    <hyperlink ref="M167" r:id="rId88" display="http://cprmbd.cprm.gov.br/ReportServer?%2FRelatorio_SAE%2Fcentro%20de%20custo&amp;custo=4001045%20&amp;ano=2020&amp;rs%3AParameterLanguage="/>
    <hyperlink ref="M168" r:id="rId89" display="http://cprmbd.cprm.gov.br/ReportServer?%2FRelatorio_SAE%2Fcentro%20de%20custo&amp;custo=4001045%20&amp;ano=2020&amp;rs%3AParameterLanguage="/>
    <hyperlink ref="M170" r:id="rId90" display="http://cprmbd.cprm.gov.br/ReportServer?%2FRelatorio_SAE%2Fcentro%20de%20custo&amp;custo=1472040%20&amp;ano=2020&amp;rs%3AParameterLanguage="/>
    <hyperlink ref="M172" r:id="rId91" display="http://cprmbd.cprm.gov.br/ReportServer?%2FRelatorio_SAE%2Fcentro%20de%20custo&amp;custo=5130100%20&amp;ano=2020&amp;rs%3AParameterLanguage="/>
    <hyperlink ref="M174" r:id="rId92" display="http://cprmbd.cprm.gov.br/ReportServer?%2FRelatorio_SAE%2Fcentro%20de%20custo&amp;custo=5061127%20&amp;ano=2020&amp;rs%3AParameterLanguage="/>
    <hyperlink ref="M176" r:id="rId93" display="http://cprmbd.cprm.gov.br/ReportServer?%2FRelatorio_SAE%2Fcentro%20de%20custo&amp;custo=5130100%20&amp;ano=2020&amp;rs%3AParameterLanguage="/>
    <hyperlink ref="M178" r:id="rId94" display="http://cprmbd.cprm.gov.br/ReportServer?%2FRelatorio_SAE%2Fcentro%20de%20custo&amp;custo=4991035%20&amp;ano=2020&amp;rs%3AParameterLanguage="/>
    <hyperlink ref="M180" r:id="rId95" display="http://cprmbd.cprm.gov.br/ReportServer?%2FRelatorio_SAE%2Fcentro%20de%20custo&amp;custo=4407035%20&amp;ano=2020&amp;rs%3AParameterLanguage="/>
    <hyperlink ref="M182" r:id="rId96" display="http://cprmbd.cprm.gov.br/ReportServer?%2FRelatorio_SAE%2Fcentro%20de%20custo&amp;custo=4483033%20&amp;ano=2020&amp;rs%3AParameterLanguage="/>
    <hyperlink ref="M184" r:id="rId97" display="http://cprmbd.cprm.gov.br/ReportServer?%2FRelatorio_SAE%2Fcentro%20de%20custo&amp;custo=4992087%20&amp;ano=2020&amp;rs%3AParameterLanguage="/>
    <hyperlink ref="M186" r:id="rId98" display="http://cprmbd.cprm.gov.br/ReportServer?%2FRelatorio_SAE%2Fcentro%20de%20custo&amp;custo=4991035%20&amp;ano=2020&amp;rs%3AParameterLanguage="/>
    <hyperlink ref="M188" r:id="rId99" display="http://cprmbd.cprm.gov.br/ReportServer?%2FRelatorio_SAE%2Fcentro%20de%20custo&amp;custo=4404033%20&amp;ano=2020&amp;rs%3AParameterLanguage="/>
    <hyperlink ref="M190" r:id="rId100" display="http://cprmbd.cprm.gov.br/ReportServer?%2FRelatorio_SAE%2Fcentro%20de%20custo&amp;custo=4404033%20&amp;ano=2020&amp;rs%3AParameterLanguage="/>
    <hyperlink ref="M192" r:id="rId101" display="http://cprmbd.cprm.gov.br/ReportServer?%2FRelatorio_SAE%2Fcentro%20de%20custo&amp;custo=4104043%20&amp;ano=2020&amp;rs%3AParameterLanguage="/>
    <hyperlink ref="M194" r:id="rId102" display="http://cprmbd.cprm.gov.br/ReportServer?%2FRelatorio_SAE%2Fcentro%20de%20custo&amp;custo=4404033%20&amp;ano=2020&amp;rs%3AParameterLanguage="/>
    <hyperlink ref="M196" r:id="rId103" display="http://cprmbd.cprm.gov.br/ReportServer?%2FRelatorio_SAE%2Fcentro%20de%20custo&amp;custo=1472040%20&amp;ano=2020&amp;rs%3AParameterLanguage="/>
    <hyperlink ref="M198" r:id="rId104" display="http://cprmbd.cprm.gov.br/ReportServer?%2FRelatorio_SAE%2Fcentro%20de%20custo&amp;custo=4404033%20&amp;ano=2020&amp;rs%3AParameterLanguage="/>
    <hyperlink ref="M200" r:id="rId105" display="http://cprmbd.cprm.gov.br/ReportServer?%2FRelatorio_SAE%2Fcentro%20de%20custo&amp;custo=4991035%20&amp;ano=2020&amp;rs%3AParameterLanguage="/>
    <hyperlink ref="M202" r:id="rId106" display="http://cprmbd.cprm.gov.br/ReportServer?%2FRelatorio_SAE%2Fcentro%20de%20custo&amp;custo=4001042%20&amp;ano=2020&amp;rs%3AParameterLanguage="/>
    <hyperlink ref="M204" r:id="rId107" display="http://cprmbd.cprm.gov.br/ReportServer?%2FRelatorio_SAE%2Fcentro%20de%20custo&amp;custo=4183087%20&amp;ano=2020&amp;rs%3AParameterLanguage="/>
    <hyperlink ref="M206" r:id="rId108" display="http://cprmbd.cprm.gov.br/ReportServer?%2FRelatorio_SAE%2Fcentro%20de%20custo&amp;custo=4404033%20&amp;ano=2020&amp;rs%3AParameterLanguage="/>
    <hyperlink ref="M208" r:id="rId109" display="http://cprmbd.cprm.gov.br/ReportServer?%2FRelatorio_SAE%2Fcentro%20de%20custo&amp;custo=4407035%20&amp;ano=2020&amp;rs%3AParameterLanguage="/>
    <hyperlink ref="M210" r:id="rId110" display="http://cprmbd.cprm.gov.br/ReportServer?%2FRelatorio_SAE%2Fcentro%20de%20custo&amp;custo=4404033%20&amp;ano=2020&amp;rs%3AParameterLanguage="/>
    <hyperlink ref="M212" r:id="rId111" display="http://cprmbd.cprm.gov.br/ReportServer?%2FRelatorio_SAE%2Fcentro%20de%20custo&amp;custo=4991035%20&amp;ano=2020&amp;rs%3AParameterLanguage="/>
    <hyperlink ref="M214" r:id="rId112" display="http://cprmbd.cprm.gov.br/ReportServer?%2FRelatorio_SAE%2Fcentro%20de%20custo&amp;custo=4991035%20&amp;ano=2020&amp;rs%3AParameterLanguage="/>
    <hyperlink ref="M216" r:id="rId113" display="http://cprmbd.cprm.gov.br/ReportServer?%2FRelatorio_SAE%2Fcentro%20de%20custo&amp;custo=4991035%20&amp;ano=2020&amp;rs%3AParameterLanguage="/>
    <hyperlink ref="M218" r:id="rId114" display="http://cprmbd.cprm.gov.br/ReportServer?%2FRelatorio_SAE%2Fcentro%20de%20custo&amp;custo=4001045%20&amp;ano=2020&amp;rs%3AParameterLanguage="/>
    <hyperlink ref="M219" r:id="rId115" display="http://cprmbd.cprm.gov.br/ReportServer?%2FRelatorio_SAE%2Fcentro%20de%20custo&amp;custo=4001045%20&amp;ano=2020&amp;rs%3AParameterLanguage="/>
    <hyperlink ref="M220" r:id="rId116" display="http://cprmbd.cprm.gov.br/ReportServer?%2FRelatorio_SAE%2Fcentro%20de%20custo&amp;custo=4001045%20&amp;ano=2020&amp;rs%3AParameterLanguage="/>
    <hyperlink ref="M221" r:id="rId117" display="http://cprmbd.cprm.gov.br/ReportServer?%2FRelatorio_SAE%2Fcentro%20de%20custo&amp;custo=4001045%20&amp;ano=2020&amp;rs%3AParameterLanguage="/>
    <hyperlink ref="M222" r:id="rId118" display="http://cprmbd.cprm.gov.br/ReportServer?%2FRelatorio_SAE%2Fcentro%20de%20custo&amp;custo=4001045%20&amp;ano=2020&amp;rs%3AParameterLanguage="/>
    <hyperlink ref="M223" r:id="rId119" display="http://cprmbd.cprm.gov.br/ReportServer?%2FRelatorio_SAE%2Fcentro%20de%20custo&amp;custo=4001045%20&amp;ano=2020&amp;rs%3AParameterLanguage="/>
    <hyperlink ref="M224" r:id="rId120" display="http://cprmbd.cprm.gov.br/ReportServer?%2FRelatorio_SAE%2Fcentro%20de%20custo&amp;custo=4001045%20&amp;ano=2020&amp;rs%3AParameterLanguage="/>
    <hyperlink ref="M225" r:id="rId121" display="http://cprmbd.cprm.gov.br/ReportServer?%2FRelatorio_SAE%2Fcentro%20de%20custo&amp;custo=4001045%20&amp;ano=2020&amp;rs%3AParameterLanguage="/>
    <hyperlink ref="M227" r:id="rId122" display="http://cprmbd.cprm.gov.br/ReportServer?%2FRelatorio_SAE%2Fcentro%20de%20custo&amp;custo=1598040%20&amp;ano=2020&amp;rs%3AParameterLanguage="/>
    <hyperlink ref="M228" r:id="rId123" display="http://cprmbd.cprm.gov.br/ReportServer?%2FRelatorio_SAE%2Fcentro%20de%20custo&amp;custo=1598040%20&amp;ano=2020&amp;rs%3AParameterLanguage="/>
    <hyperlink ref="M230" r:id="rId124" display="http://cprmbd.cprm.gov.br/ReportServer?%2FRelatorio_SAE%2Fcentro%20de%20custo&amp;custo=4492087%20&amp;ano=2020&amp;rs%3AParameterLanguage="/>
    <hyperlink ref="M232" r:id="rId125" display="http://cprmbd.cprm.gov.br/ReportServer?%2FRelatorio_SAE%2Fcentro%20de%20custo&amp;custo=4109043%20&amp;ano=2020&amp;rs%3AParameterLanguage="/>
    <hyperlink ref="M234" r:id="rId126" display="http://cprmbd.cprm.gov.br/ReportServer?%2FRelatorio_SAE%2Fcentro%20de%20custo&amp;custo=4993087%20&amp;ano=2020&amp;rs%3AParameterLanguage="/>
    <hyperlink ref="M236" r:id="rId127" display="http://cprmbd.cprm.gov.br/ReportServer?%2FRelatorio_SAE%2Fcentro%20de%20custo&amp;custo=4147999%20&amp;ano=2020&amp;rs%3AParameterLanguage="/>
    <hyperlink ref="M238" r:id="rId128" display="http://cprmbd.cprm.gov.br/ReportServer?%2FRelatorio_SAE%2Fcentro%20de%20custo&amp;custo=4992087%20&amp;ano=2020&amp;rs%3AParameterLanguage="/>
    <hyperlink ref="M240" r:id="rId129" display="http://cprmbd.cprm.gov.br/ReportServer?%2FRelatorio_SAE%2Fcentro%20de%20custo&amp;custo=4350087%20&amp;ano=2020&amp;rs%3AParameterLanguage="/>
    <hyperlink ref="M242" r:id="rId130" display="http://cprmbd.cprm.gov.br/ReportServer?%2FRelatorio_SAE%2Fcentro%20de%20custo&amp;custo=4994999%20&amp;ano=2020&amp;rs%3AParameterLanguage="/>
    <hyperlink ref="M244" r:id="rId131" display="http://cprmbd.cprm.gov.br/ReportServer?%2FRelatorio_SAE%2Fcentro%20de%20custo&amp;custo=4404033%20&amp;ano=2020&amp;rs%3AParameterLanguage="/>
    <hyperlink ref="M246" r:id="rId132" display="http://cprmbd.cprm.gov.br/ReportServer?%2FRelatorio_SAE%2Fcentro%20de%20custo&amp;custo=4492087%20&amp;ano=2020&amp;rs%3AParameterLanguage="/>
    <hyperlink ref="M248" r:id="rId133" display="http://cprmbd.cprm.gov.br/ReportServer?%2FRelatorio_SAE%2Fcentro%20de%20custo&amp;custo=2779999%20&amp;ano=2020&amp;rs%3AParameterLanguage="/>
    <hyperlink ref="M250" r:id="rId134" display="http://cprmbd.cprm.gov.br/ReportServer?%2FRelatorio_SAE%2Fcentro%20de%20custo&amp;custo=4991087%20&amp;ano=2020&amp;rs%3AParameterLanguage="/>
    <hyperlink ref="M252" r:id="rId135" display="http://cprmbd.cprm.gov.br/ReportServer?%2FRelatorio_SAE%2Fcentro%20de%20custo&amp;custo=2779999%20&amp;ano=2020&amp;rs%3AParameterLanguage="/>
    <hyperlink ref="M254" r:id="rId136" display="http://cprmbd.cprm.gov.br/ReportServer?%2FRelatorio_SAE%2Fcentro%20de%20custo&amp;custo=4993087%20&amp;ano=2020&amp;rs%3AParameterLanguage="/>
    <hyperlink ref="M256" r:id="rId137" display="http://cprmbd.cprm.gov.br/ReportServer?%2FRelatorio_SAE%2Fcentro%20de%20custo&amp;custo=1422260%20&amp;ano=2020&amp;rs%3AParameterLanguage="/>
    <hyperlink ref="M258" r:id="rId138" display="http://cprmbd.cprm.gov.br/ReportServer?%2FRelatorio_SAE%2Fcentro%20de%20custo&amp;custo=4436084%20&amp;ano=2020&amp;rs%3AParameterLanguage="/>
    <hyperlink ref="M260" r:id="rId139" display="http://cprmbd.cprm.gov.br/ReportServer?%2FRelatorio_SAE%2Fcentro%20de%20custo&amp;custo=1422600%20&amp;ano=2020&amp;rs%3AParameterLanguage="/>
    <hyperlink ref="M261" r:id="rId140" display="http://cprmbd.cprm.gov.br/ReportServer?%2FRelatorio_SAE%2Fcentro%20de%20custo&amp;custo=1422600%20&amp;ano=2020&amp;rs%3AParameterLanguage="/>
    <hyperlink ref="M262" r:id="rId141" display="http://cprmbd.cprm.gov.br/ReportServer?%2FRelatorio_SAE%2Fcentro%20de%20custo&amp;custo=1422600%20&amp;ano=2020&amp;rs%3AParameterLanguage="/>
    <hyperlink ref="M264" r:id="rId142" display="http://cprmbd.cprm.gov.br/ReportServer?%2FRelatorio_SAE%2Fcentro%20de%20custo&amp;custo=1598040%20&amp;ano=2020&amp;rs%3AParameterLanguage="/>
    <hyperlink ref="M266" r:id="rId143" display="http://cprmbd.cprm.gov.br/ReportServer?%2FRelatorio_SAE%2Fcentro%20de%20custo&amp;custo=4404033%20&amp;ano=2020&amp;rs%3AParameterLanguage="/>
    <hyperlink ref="M268" r:id="rId144" display="http://cprmbd.cprm.gov.br/ReportServer?%2FRelatorio_SAE%2Fcentro%20de%20custo&amp;custo=4109043%20&amp;ano=2020&amp;rs%3AParameterLanguage="/>
    <hyperlink ref="M269" r:id="rId145" display="http://cprmbd.cprm.gov.br/ReportServer?%2FRelatorio_SAE%2Fcentro%20de%20custo&amp;custo=4109043%20&amp;ano=2020&amp;rs%3AParameterLanguage="/>
    <hyperlink ref="M270" r:id="rId146" display="http://cprmbd.cprm.gov.br/ReportServer?%2FRelatorio_SAE%2Fcentro%20de%20custo&amp;custo=4109043%20&amp;ano=2020&amp;rs%3AParameterLanguage="/>
    <hyperlink ref="M271" r:id="rId147" display="http://cprmbd.cprm.gov.br/ReportServer?%2FRelatorio_SAE%2Fcentro%20de%20custo&amp;custo=4109043%20&amp;ano=2020&amp;rs%3AParameterLanguage="/>
    <hyperlink ref="M272" r:id="rId148" display="http://cprmbd.cprm.gov.br/ReportServer?%2FRelatorio_SAE%2Fcentro%20de%20custo&amp;custo=4109043%20&amp;ano=2020&amp;rs%3AParameterLanguage="/>
    <hyperlink ref="M273" r:id="rId149" display="http://cprmbd.cprm.gov.br/ReportServer?%2FRelatorio_SAE%2Fcentro%20de%20custo&amp;custo=4109043%20&amp;ano=2020&amp;rs%3AParameterLanguage="/>
    <hyperlink ref="M274" r:id="rId150" display="http://cprmbd.cprm.gov.br/ReportServer?%2FRelatorio_SAE%2Fcentro%20de%20custo&amp;custo=4109043%20&amp;ano=2020&amp;rs%3AParameterLanguage="/>
    <hyperlink ref="M276" r:id="rId151" display="http://cprmbd.cprm.gov.br/ReportServer?%2FRelatorio_SAE%2Fcentro%20de%20custo&amp;custo=4994999%20&amp;ano=2020&amp;rs%3AParameterLanguage="/>
    <hyperlink ref="M278" r:id="rId152" display="http://cprmbd.cprm.gov.br/ReportServer?%2FRelatorio_SAE%2Fcentro%20de%20custo&amp;custo=4109043%20&amp;ano=2020&amp;rs%3AParameterLanguage="/>
    <hyperlink ref="M279" r:id="rId153" display="http://cprmbd.cprm.gov.br/ReportServer?%2FRelatorio_SAE%2Fcentro%20de%20custo&amp;custo=4109043%20&amp;ano=2020&amp;rs%3AParameterLanguage="/>
    <hyperlink ref="M280" r:id="rId154" display="http://cprmbd.cprm.gov.br/ReportServer?%2FRelatorio_SAE%2Fcentro%20de%20custo&amp;custo=4109043%20&amp;ano=2020&amp;rs%3AParameterLanguage="/>
    <hyperlink ref="M281" r:id="rId155" display="http://cprmbd.cprm.gov.br/ReportServer?%2FRelatorio_SAE%2Fcentro%20de%20custo&amp;custo=4109043%20&amp;ano=2020&amp;rs%3AParameterLanguage="/>
    <hyperlink ref="M282" r:id="rId156" display="http://cprmbd.cprm.gov.br/ReportServer?%2FRelatorio_SAE%2Fcentro%20de%20custo&amp;custo=4109043%20&amp;ano=2020&amp;rs%3AParameterLanguage="/>
    <hyperlink ref="M283" r:id="rId157" display="http://cprmbd.cprm.gov.br/ReportServer?%2FRelatorio_SAE%2Fcentro%20de%20custo&amp;custo=4109043%20&amp;ano=2020&amp;rs%3AParameterLanguage="/>
    <hyperlink ref="M285" r:id="rId158" display="http://cprmbd.cprm.gov.br/ReportServer?%2FRelatorio_SAE%2Fcentro%20de%20custo&amp;custo=4991035%20&amp;ano=2020&amp;rs%3AParameterLanguage="/>
    <hyperlink ref="M287" r:id="rId159" display="http://cprmbd.cprm.gov.br/ReportServer?%2FRelatorio_SAE%2Fcentro%20de%20custo&amp;custo=4001045%20&amp;ano=2020&amp;rs%3AParameterLanguage="/>
    <hyperlink ref="M288" r:id="rId160" display="http://cprmbd.cprm.gov.br/ReportServer?%2FRelatorio_SAE%2Fcentro%20de%20custo&amp;custo=4001045%20&amp;ano=2020&amp;rs%3AParameterLanguage="/>
    <hyperlink ref="M289" r:id="rId161" display="http://cprmbd.cprm.gov.br/ReportServer?%2FRelatorio_SAE%2Fcentro%20de%20custo&amp;custo=4001045%20&amp;ano=2020&amp;rs%3AParameterLanguage="/>
    <hyperlink ref="M290" r:id="rId162" display="http://cprmbd.cprm.gov.br/ReportServer?%2FRelatorio_SAE%2Fcentro%20de%20custo&amp;custo=4001045%20&amp;ano=2020&amp;rs%3AParameterLanguage="/>
    <hyperlink ref="M291" r:id="rId163" display="http://cprmbd.cprm.gov.br/ReportServer?%2FRelatorio_SAE%2Fcentro%20de%20custo&amp;custo=4001045%20&amp;ano=2020&amp;rs%3AParameterLanguage="/>
    <hyperlink ref="M292" r:id="rId164" display="http://cprmbd.cprm.gov.br/ReportServer?%2FRelatorio_SAE%2Fcentro%20de%20custo&amp;custo=4001045%20&amp;ano=2020&amp;rs%3AParameterLanguage="/>
    <hyperlink ref="M293" r:id="rId165" display="http://cprmbd.cprm.gov.br/ReportServer?%2FRelatorio_SAE%2Fcentro%20de%20custo&amp;custo=4001045%20&amp;ano=2020&amp;rs%3AParameterLanguage="/>
    <hyperlink ref="M294" r:id="rId166" display="http://cprmbd.cprm.gov.br/ReportServer?%2FRelatorio_SAE%2Fcentro%20de%20custo&amp;custo=4001045%20&amp;ano=2020&amp;rs%3AParameterLanguage="/>
    <hyperlink ref="M296" r:id="rId167" display="http://cprmbd.cprm.gov.br/ReportServer?%2FRelatorio_SAE%2Fcentro%20de%20custo&amp;custo=1597040%20&amp;ano=2020&amp;rs%3AParameterLanguage="/>
    <hyperlink ref="M298" r:id="rId168" display="http://cprmbd.cprm.gov.br/ReportServer?%2FRelatorio_SAE%2Fcentro%20de%20custo&amp;custo=4492087%20&amp;ano=2020&amp;rs%3AParameterLanguage="/>
    <hyperlink ref="M299" r:id="rId169" display="http://cprmbd.cprm.gov.br/ReportServer?%2FRelatorio_SAE%2Fcentro%20de%20custo&amp;custo=4492087%20&amp;ano=2020&amp;rs%3AParameterLanguage="/>
    <hyperlink ref="M300" r:id="rId170" display="http://cprmbd.cprm.gov.br/ReportServer?%2FRelatorio_SAE%2Fcentro%20de%20custo&amp;custo=4492087%20&amp;ano=2020&amp;rs%3AParameterLanguage="/>
    <hyperlink ref="M301" r:id="rId171" display="http://cprmbd.cprm.gov.br/ReportServer?%2FRelatorio_SAE%2Fcentro%20de%20custo&amp;custo=4492087%20&amp;ano=2020&amp;rs%3AParameterLanguage="/>
    <hyperlink ref="M303" r:id="rId172" display="http://cprmbd.cprm.gov.br/ReportServer?%2FRelatorio_SAE%2Fcentro%20de%20custo&amp;custo=159804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pane ySplit="3" topLeftCell="A4" activePane="bottomLeft" state="frozen"/>
      <selection pane="bottomLeft" activeCell="H38" sqref="H38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6.4257812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6.4257812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6.4257812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6.4257812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6.4257812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6.4257812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6.4257812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6.4257812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6.4257812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6.4257812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6.4257812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6.4257812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6.4257812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6.4257812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6.4257812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6.4257812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6.4257812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6.4257812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6.4257812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6.4257812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6.4257812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6.4257812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6.4257812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6.4257812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6.4257812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6.4257812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6.4257812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6.4257812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6.4257812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6.4257812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6.4257812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6.4257812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6.4257812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6.4257812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6.4257812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6.4257812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6.4257812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6.4257812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6.4257812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6.4257812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6.4257812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6.4257812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6.4257812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6.4257812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6.4257812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6.4257812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6.4257812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6.4257812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6.4257812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6.4257812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6.4257812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6.4257812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6.4257812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6.4257812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6.4257812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6.4257812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6.4257812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6.4257812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6.4257812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6.4257812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6.4257812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6.4257812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6.4257812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6.4257812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6.4257812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6.4257812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6.4257812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6.4257812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6.4257812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6.4257812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6.4257812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6.4257812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6.4257812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6.4257812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6.4257812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6.4257812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6.4257812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6.4257812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6.4257812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6.4257812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6.4257812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6.4257812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6.4257812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6.4257812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6.4257812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6.4257812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6.4257812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6.4257812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6.4257812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6.4257812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6.4257812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6.4257812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6.4257812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6.4257812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6.4257812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6.4257812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6.4257812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6.4257812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6.4257812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6.4257812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6.4257812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6.4257812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6.4257812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6.4257812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6.4257812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6.4257812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6.4257812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6.4257812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6.4257812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6.4257812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6.4257812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6.4257812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6.4257812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6.4257812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6.4257812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6.4257812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6.4257812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6.4257812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6.4257812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6.4257812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6.4257812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6.4257812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6.4257812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6.4257812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6.4257812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6.4257812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6.4257812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6.4257812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7" t="s">
        <v>141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44183.388162208925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189</v>
      </c>
      <c r="O4" s="128"/>
      <c r="P4" s="128"/>
    </row>
    <row r="5" spans="1:17" ht="23.1" customHeight="1" x14ac:dyDescent="0.2">
      <c r="A5" s="131" t="s">
        <v>142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20"/>
      <c r="E7" s="113" t="s">
        <v>47</v>
      </c>
      <c r="G7" s="113" t="s">
        <v>48</v>
      </c>
      <c r="H7" s="113" t="s">
        <v>49</v>
      </c>
      <c r="I7" s="126" t="s">
        <v>50</v>
      </c>
      <c r="J7" s="120"/>
      <c r="K7" s="113" t="s">
        <v>51</v>
      </c>
      <c r="L7" s="113" t="s">
        <v>49</v>
      </c>
      <c r="M7" s="126" t="s">
        <v>143</v>
      </c>
      <c r="N7" s="120"/>
      <c r="O7" s="113" t="s">
        <v>52</v>
      </c>
      <c r="P7" s="126" t="s">
        <v>53</v>
      </c>
      <c r="Q7" s="120"/>
    </row>
    <row r="8" spans="1:17" ht="25.5" outlineLevel="1" x14ac:dyDescent="0.2">
      <c r="A8" s="116">
        <v>74620</v>
      </c>
      <c r="B8" s="116">
        <v>74620</v>
      </c>
      <c r="C8" s="119">
        <v>44118.798728819442</v>
      </c>
      <c r="D8" s="120"/>
      <c r="E8" s="110" t="s">
        <v>123</v>
      </c>
      <c r="G8" s="110" t="s">
        <v>73</v>
      </c>
      <c r="H8" s="106">
        <v>233</v>
      </c>
      <c r="I8" s="124" t="s">
        <v>124</v>
      </c>
      <c r="J8" s="120"/>
      <c r="K8" s="107">
        <v>174267</v>
      </c>
      <c r="L8" s="106">
        <v>233</v>
      </c>
      <c r="M8" s="122">
        <v>4427033</v>
      </c>
      <c r="N8" s="120"/>
      <c r="O8" s="110" t="s">
        <v>55</v>
      </c>
      <c r="P8" s="124" t="s">
        <v>56</v>
      </c>
      <c r="Q8" s="120"/>
    </row>
    <row r="9" spans="1:17" ht="15" x14ac:dyDescent="0.2">
      <c r="A9" s="117"/>
      <c r="B9" s="117"/>
      <c r="C9" s="121" t="s">
        <v>6</v>
      </c>
      <c r="D9" s="120"/>
      <c r="E9" s="111"/>
      <c r="G9" s="111"/>
      <c r="H9" s="108">
        <v>233</v>
      </c>
      <c r="I9" s="123"/>
      <c r="J9" s="120"/>
      <c r="K9" s="111"/>
      <c r="L9" s="108">
        <v>233</v>
      </c>
      <c r="M9" s="123"/>
      <c r="N9" s="120"/>
      <c r="O9" s="111"/>
      <c r="P9" s="123"/>
      <c r="Q9" s="120"/>
    </row>
    <row r="10" spans="1:17" ht="25.5" outlineLevel="1" x14ac:dyDescent="0.2">
      <c r="A10" s="116">
        <v>74848</v>
      </c>
      <c r="B10" s="116">
        <v>74848</v>
      </c>
      <c r="C10" s="119">
        <v>44131.520330555555</v>
      </c>
      <c r="D10" s="120"/>
      <c r="E10" s="110" t="s">
        <v>182</v>
      </c>
      <c r="G10" s="110" t="s">
        <v>73</v>
      </c>
      <c r="H10" s="106">
        <v>500000</v>
      </c>
      <c r="I10" s="124" t="s">
        <v>183</v>
      </c>
      <c r="J10" s="120"/>
      <c r="K10" s="107">
        <v>174232</v>
      </c>
      <c r="L10" s="106">
        <v>500000</v>
      </c>
      <c r="M10" s="122">
        <v>5130100</v>
      </c>
      <c r="N10" s="120"/>
      <c r="O10" s="110" t="s">
        <v>55</v>
      </c>
      <c r="P10" s="124" t="s">
        <v>56</v>
      </c>
      <c r="Q10" s="120"/>
    </row>
    <row r="11" spans="1:17" ht="15" x14ac:dyDescent="0.2">
      <c r="A11" s="117"/>
      <c r="B11" s="117"/>
      <c r="C11" s="121" t="s">
        <v>6</v>
      </c>
      <c r="D11" s="120"/>
      <c r="E11" s="111"/>
      <c r="G11" s="111"/>
      <c r="H11" s="108">
        <v>500000</v>
      </c>
      <c r="I11" s="123"/>
      <c r="J11" s="120"/>
      <c r="K11" s="111"/>
      <c r="L11" s="108">
        <v>500000</v>
      </c>
      <c r="M11" s="123"/>
      <c r="N11" s="120"/>
      <c r="O11" s="111"/>
      <c r="P11" s="123"/>
      <c r="Q11" s="120"/>
    </row>
    <row r="12" spans="1:17" ht="25.5" outlineLevel="1" x14ac:dyDescent="0.2">
      <c r="A12" s="116">
        <v>74895</v>
      </c>
      <c r="B12" s="116">
        <v>74895</v>
      </c>
      <c r="C12" s="119">
        <v>44133.420506863426</v>
      </c>
      <c r="D12" s="120"/>
      <c r="E12" s="110" t="s">
        <v>166</v>
      </c>
      <c r="G12" s="110" t="s">
        <v>73</v>
      </c>
      <c r="H12" s="106">
        <v>12510</v>
      </c>
      <c r="I12" s="124" t="s">
        <v>154</v>
      </c>
      <c r="J12" s="120"/>
      <c r="K12" s="107">
        <v>174267</v>
      </c>
      <c r="L12" s="106">
        <v>12510</v>
      </c>
      <c r="M12" s="122">
        <v>4427033</v>
      </c>
      <c r="N12" s="120"/>
      <c r="O12" s="110" t="s">
        <v>55</v>
      </c>
      <c r="P12" s="124" t="s">
        <v>56</v>
      </c>
      <c r="Q12" s="120"/>
    </row>
    <row r="13" spans="1:17" ht="15" x14ac:dyDescent="0.2">
      <c r="A13" s="117"/>
      <c r="B13" s="117"/>
      <c r="C13" s="121" t="s">
        <v>6</v>
      </c>
      <c r="D13" s="120"/>
      <c r="E13" s="111"/>
      <c r="G13" s="111"/>
      <c r="H13" s="108">
        <v>12510</v>
      </c>
      <c r="I13" s="123"/>
      <c r="J13" s="120"/>
      <c r="K13" s="111"/>
      <c r="L13" s="108">
        <v>12510</v>
      </c>
      <c r="M13" s="123"/>
      <c r="N13" s="120"/>
      <c r="O13" s="111"/>
      <c r="P13" s="123"/>
      <c r="Q13" s="120"/>
    </row>
    <row r="14" spans="1:17" ht="25.5" outlineLevel="1" x14ac:dyDescent="0.2">
      <c r="A14" s="116">
        <v>74898</v>
      </c>
      <c r="B14" s="116">
        <v>74898</v>
      </c>
      <c r="C14" s="119">
        <v>44133.442819826385</v>
      </c>
      <c r="D14" s="120"/>
      <c r="E14" s="110" t="s">
        <v>167</v>
      </c>
      <c r="G14" s="110" t="s">
        <v>73</v>
      </c>
      <c r="H14" s="106">
        <v>18898</v>
      </c>
      <c r="I14" s="124" t="s">
        <v>68</v>
      </c>
      <c r="J14" s="120"/>
      <c r="K14" s="107">
        <v>174267</v>
      </c>
      <c r="L14" s="106">
        <v>18898</v>
      </c>
      <c r="M14" s="122">
        <v>4427033</v>
      </c>
      <c r="N14" s="120"/>
      <c r="O14" s="110" t="s">
        <v>55</v>
      </c>
      <c r="P14" s="124" t="s">
        <v>56</v>
      </c>
      <c r="Q14" s="120"/>
    </row>
    <row r="15" spans="1:17" ht="15" x14ac:dyDescent="0.2">
      <c r="A15" s="117"/>
      <c r="B15" s="117"/>
      <c r="C15" s="121" t="s">
        <v>6</v>
      </c>
      <c r="D15" s="120"/>
      <c r="E15" s="111"/>
      <c r="G15" s="111"/>
      <c r="H15" s="108">
        <v>18898</v>
      </c>
      <c r="I15" s="123"/>
      <c r="J15" s="120"/>
      <c r="K15" s="111"/>
      <c r="L15" s="108">
        <v>18898</v>
      </c>
      <c r="M15" s="123"/>
      <c r="N15" s="120"/>
      <c r="O15" s="111"/>
      <c r="P15" s="123"/>
      <c r="Q15" s="120"/>
    </row>
    <row r="16" spans="1:17" ht="25.5" outlineLevel="1" x14ac:dyDescent="0.2">
      <c r="A16" s="116">
        <v>74921</v>
      </c>
      <c r="B16" s="116">
        <v>74921</v>
      </c>
      <c r="C16" s="119">
        <v>44133.710966782404</v>
      </c>
      <c r="D16" s="120"/>
      <c r="E16" s="110" t="s">
        <v>182</v>
      </c>
      <c r="G16" s="110" t="s">
        <v>73</v>
      </c>
      <c r="H16" s="106">
        <v>13556.98</v>
      </c>
      <c r="I16" s="124" t="s">
        <v>183</v>
      </c>
      <c r="J16" s="120"/>
      <c r="K16" s="107">
        <v>174250</v>
      </c>
      <c r="L16" s="106">
        <v>13556.98</v>
      </c>
      <c r="M16" s="122">
        <v>4377084</v>
      </c>
      <c r="N16" s="120"/>
      <c r="O16" s="110" t="s">
        <v>55</v>
      </c>
      <c r="P16" s="124" t="s">
        <v>56</v>
      </c>
      <c r="Q16" s="120"/>
    </row>
    <row r="17" spans="1:17" ht="15" x14ac:dyDescent="0.2">
      <c r="A17" s="117"/>
      <c r="B17" s="117"/>
      <c r="C17" s="121" t="s">
        <v>6</v>
      </c>
      <c r="D17" s="120"/>
      <c r="E17" s="111"/>
      <c r="G17" s="111"/>
      <c r="H17" s="108">
        <v>13556.98</v>
      </c>
      <c r="I17" s="123"/>
      <c r="J17" s="120"/>
      <c r="K17" s="111"/>
      <c r="L17" s="108">
        <v>13556.98</v>
      </c>
      <c r="M17" s="123"/>
      <c r="N17" s="120"/>
      <c r="O17" s="111"/>
      <c r="P17" s="123"/>
      <c r="Q17" s="120"/>
    </row>
    <row r="18" spans="1:17" ht="25.5" outlineLevel="1" x14ac:dyDescent="0.2">
      <c r="A18" s="116">
        <v>75288</v>
      </c>
      <c r="B18" s="116">
        <v>75288</v>
      </c>
      <c r="C18" s="119">
        <v>44148.762246030092</v>
      </c>
      <c r="D18" s="120"/>
      <c r="E18" s="110" t="s">
        <v>185</v>
      </c>
      <c r="G18" s="110" t="s">
        <v>73</v>
      </c>
      <c r="H18" s="106">
        <v>45627.11</v>
      </c>
      <c r="I18" s="124" t="s">
        <v>96</v>
      </c>
      <c r="J18" s="120"/>
      <c r="K18" s="107">
        <v>174239</v>
      </c>
      <c r="L18" s="106">
        <v>45627.11</v>
      </c>
      <c r="M18" s="122">
        <v>4991035</v>
      </c>
      <c r="N18" s="120"/>
      <c r="O18" s="110" t="s">
        <v>55</v>
      </c>
      <c r="P18" s="124" t="s">
        <v>56</v>
      </c>
      <c r="Q18" s="120"/>
    </row>
    <row r="19" spans="1:17" ht="15" x14ac:dyDescent="0.2">
      <c r="A19" s="117"/>
      <c r="B19" s="117"/>
      <c r="C19" s="121" t="s">
        <v>6</v>
      </c>
      <c r="D19" s="120"/>
      <c r="E19" s="111"/>
      <c r="G19" s="111"/>
      <c r="H19" s="108">
        <v>45627.11</v>
      </c>
      <c r="I19" s="123"/>
      <c r="J19" s="120"/>
      <c r="K19" s="111"/>
      <c r="L19" s="108">
        <v>45627.11</v>
      </c>
      <c r="M19" s="123"/>
      <c r="N19" s="120"/>
      <c r="O19" s="111"/>
      <c r="P19" s="123"/>
      <c r="Q19" s="120"/>
    </row>
    <row r="20" spans="1:17" ht="25.5" outlineLevel="1" x14ac:dyDescent="0.2">
      <c r="A20" s="116">
        <v>75301</v>
      </c>
      <c r="B20" s="116">
        <v>75301</v>
      </c>
      <c r="C20" s="119">
        <v>44151.460053703704</v>
      </c>
      <c r="D20" s="120"/>
      <c r="E20" s="110" t="s">
        <v>187</v>
      </c>
      <c r="G20" s="110" t="s">
        <v>73</v>
      </c>
      <c r="H20" s="106">
        <v>52316.800000000003</v>
      </c>
      <c r="I20" s="124" t="s">
        <v>74</v>
      </c>
      <c r="J20" s="120"/>
      <c r="K20" s="107">
        <v>174238</v>
      </c>
      <c r="L20" s="106">
        <v>52316.800000000003</v>
      </c>
      <c r="M20" s="122">
        <v>4002041</v>
      </c>
      <c r="N20" s="120"/>
      <c r="O20" s="110" t="s">
        <v>55</v>
      </c>
      <c r="P20" s="124" t="s">
        <v>56</v>
      </c>
      <c r="Q20" s="120"/>
    </row>
    <row r="21" spans="1:17" ht="15" x14ac:dyDescent="0.2">
      <c r="A21" s="117"/>
      <c r="B21" s="117"/>
      <c r="C21" s="121" t="s">
        <v>6</v>
      </c>
      <c r="D21" s="120"/>
      <c r="E21" s="111"/>
      <c r="G21" s="111"/>
      <c r="H21" s="108">
        <v>52316.800000000003</v>
      </c>
      <c r="I21" s="123"/>
      <c r="J21" s="120"/>
      <c r="K21" s="111"/>
      <c r="L21" s="108">
        <v>52316.800000000003</v>
      </c>
      <c r="M21" s="123"/>
      <c r="N21" s="120"/>
      <c r="O21" s="111"/>
      <c r="P21" s="123"/>
      <c r="Q21" s="120"/>
    </row>
    <row r="22" spans="1:17" ht="25.5" outlineLevel="1" x14ac:dyDescent="0.2">
      <c r="A22" s="116">
        <v>75596</v>
      </c>
      <c r="B22" s="116">
        <v>75596</v>
      </c>
      <c r="C22" s="119">
        <v>44165.752744560181</v>
      </c>
      <c r="D22" s="120"/>
      <c r="E22" s="110" t="s">
        <v>200</v>
      </c>
      <c r="G22" s="110" t="s">
        <v>73</v>
      </c>
      <c r="H22" s="106">
        <v>380095.68</v>
      </c>
      <c r="I22" s="124" t="s">
        <v>74</v>
      </c>
      <c r="J22" s="120"/>
      <c r="K22" s="107">
        <v>174145</v>
      </c>
      <c r="L22" s="106">
        <v>380095.68</v>
      </c>
      <c r="M22" s="122">
        <v>1472040</v>
      </c>
      <c r="N22" s="120"/>
      <c r="O22" s="110" t="s">
        <v>55</v>
      </c>
      <c r="P22" s="124" t="s">
        <v>56</v>
      </c>
      <c r="Q22" s="120"/>
    </row>
    <row r="23" spans="1:17" ht="15" x14ac:dyDescent="0.2">
      <c r="A23" s="117"/>
      <c r="B23" s="117"/>
      <c r="C23" s="121" t="s">
        <v>6</v>
      </c>
      <c r="D23" s="120"/>
      <c r="E23" s="111"/>
      <c r="G23" s="111"/>
      <c r="H23" s="108">
        <v>380095.68</v>
      </c>
      <c r="I23" s="123"/>
      <c r="J23" s="120"/>
      <c r="K23" s="111"/>
      <c r="L23" s="108">
        <v>380095.68</v>
      </c>
      <c r="M23" s="123"/>
      <c r="N23" s="120"/>
      <c r="O23" s="111"/>
      <c r="P23" s="123"/>
      <c r="Q23" s="120"/>
    </row>
    <row r="24" spans="1:17" ht="25.5" outlineLevel="1" x14ac:dyDescent="0.2">
      <c r="A24" s="116">
        <v>75597</v>
      </c>
      <c r="B24" s="116">
        <v>75597</v>
      </c>
      <c r="C24" s="119">
        <v>44165.755472997684</v>
      </c>
      <c r="D24" s="120"/>
      <c r="E24" s="110" t="s">
        <v>201</v>
      </c>
      <c r="G24" s="110" t="s">
        <v>73</v>
      </c>
      <c r="H24" s="106">
        <v>168100.57</v>
      </c>
      <c r="I24" s="124" t="s">
        <v>74</v>
      </c>
      <c r="J24" s="120"/>
      <c r="K24" s="107">
        <v>174145</v>
      </c>
      <c r="L24" s="106">
        <v>168100.57</v>
      </c>
      <c r="M24" s="122">
        <v>1472040</v>
      </c>
      <c r="N24" s="120"/>
      <c r="O24" s="110" t="s">
        <v>55</v>
      </c>
      <c r="P24" s="124" t="s">
        <v>56</v>
      </c>
      <c r="Q24" s="120"/>
    </row>
    <row r="25" spans="1:17" ht="15" x14ac:dyDescent="0.2">
      <c r="A25" s="117"/>
      <c r="B25" s="117"/>
      <c r="C25" s="121" t="s">
        <v>6</v>
      </c>
      <c r="D25" s="120"/>
      <c r="E25" s="111"/>
      <c r="G25" s="111"/>
      <c r="H25" s="108">
        <v>168100.57</v>
      </c>
      <c r="I25" s="123"/>
      <c r="J25" s="120"/>
      <c r="K25" s="111"/>
      <c r="L25" s="108">
        <v>168100.57</v>
      </c>
      <c r="M25" s="123"/>
      <c r="N25" s="120"/>
      <c r="O25" s="111"/>
      <c r="P25" s="123"/>
      <c r="Q25" s="120"/>
    </row>
    <row r="26" spans="1:17" ht="25.5" outlineLevel="1" x14ac:dyDescent="0.2">
      <c r="A26" s="116">
        <v>75623</v>
      </c>
      <c r="B26" s="116">
        <v>75623</v>
      </c>
      <c r="C26" s="119">
        <v>44166.819189780093</v>
      </c>
      <c r="D26" s="120"/>
      <c r="E26" s="110" t="s">
        <v>203</v>
      </c>
      <c r="G26" s="110" t="s">
        <v>73</v>
      </c>
      <c r="H26" s="106">
        <v>15214.16</v>
      </c>
      <c r="I26" s="124" t="s">
        <v>68</v>
      </c>
      <c r="J26" s="120"/>
      <c r="K26" s="107">
        <v>174267</v>
      </c>
      <c r="L26" s="106">
        <v>15214.16</v>
      </c>
      <c r="M26" s="122">
        <v>4427033</v>
      </c>
      <c r="N26" s="120"/>
      <c r="O26" s="110" t="s">
        <v>55</v>
      </c>
      <c r="P26" s="124" t="s">
        <v>56</v>
      </c>
      <c r="Q26" s="120"/>
    </row>
    <row r="27" spans="1:17" ht="15" x14ac:dyDescent="0.2">
      <c r="A27" s="117"/>
      <c r="B27" s="117"/>
      <c r="C27" s="121" t="s">
        <v>6</v>
      </c>
      <c r="D27" s="120"/>
      <c r="E27" s="111"/>
      <c r="G27" s="111"/>
      <c r="H27" s="108">
        <v>15214.16</v>
      </c>
      <c r="I27" s="123"/>
      <c r="J27" s="120"/>
      <c r="K27" s="111"/>
      <c r="L27" s="108">
        <v>15214.16</v>
      </c>
      <c r="M27" s="123"/>
      <c r="N27" s="120"/>
      <c r="O27" s="111"/>
      <c r="P27" s="123"/>
      <c r="Q27" s="120"/>
    </row>
    <row r="28" spans="1:17" ht="25.5" outlineLevel="1" x14ac:dyDescent="0.2">
      <c r="A28" s="116">
        <v>75712</v>
      </c>
      <c r="B28" s="116">
        <v>75712</v>
      </c>
      <c r="C28" s="119">
        <v>44172.664701157402</v>
      </c>
      <c r="D28" s="120"/>
      <c r="E28" s="110" t="s">
        <v>208</v>
      </c>
      <c r="G28" s="110" t="s">
        <v>73</v>
      </c>
      <c r="H28" s="106">
        <v>9716.19</v>
      </c>
      <c r="I28" s="124" t="s">
        <v>96</v>
      </c>
      <c r="J28" s="120"/>
      <c r="K28" s="107">
        <v>174239</v>
      </c>
      <c r="L28" s="106">
        <v>9716.19</v>
      </c>
      <c r="M28" s="122">
        <v>4991035</v>
      </c>
      <c r="N28" s="120"/>
      <c r="O28" s="110" t="s">
        <v>55</v>
      </c>
      <c r="P28" s="124" t="s">
        <v>56</v>
      </c>
      <c r="Q28" s="120"/>
    </row>
    <row r="29" spans="1:17" ht="15" x14ac:dyDescent="0.2">
      <c r="A29" s="117"/>
      <c r="B29" s="117"/>
      <c r="C29" s="121" t="s">
        <v>6</v>
      </c>
      <c r="D29" s="120"/>
      <c r="E29" s="111"/>
      <c r="G29" s="111"/>
      <c r="H29" s="108">
        <v>9716.19</v>
      </c>
      <c r="I29" s="123"/>
      <c r="J29" s="120"/>
      <c r="K29" s="111"/>
      <c r="L29" s="108">
        <v>9716.19</v>
      </c>
      <c r="M29" s="123"/>
      <c r="N29" s="120"/>
      <c r="O29" s="111"/>
      <c r="P29" s="123"/>
      <c r="Q29" s="120"/>
    </row>
    <row r="30" spans="1:17" ht="25.5" customHeight="1" x14ac:dyDescent="0.2">
      <c r="A30" s="113" t="s">
        <v>157</v>
      </c>
      <c r="B30" s="113"/>
      <c r="C30" s="125"/>
      <c r="D30" s="120"/>
      <c r="E30" s="112"/>
      <c r="G30" s="112"/>
      <c r="H30" s="109">
        <v>1216268.49</v>
      </c>
      <c r="I30" s="125"/>
      <c r="J30" s="120"/>
      <c r="K30" s="112"/>
      <c r="L30" s="109">
        <v>1216268.49</v>
      </c>
      <c r="M30" s="125"/>
      <c r="N30" s="120"/>
      <c r="O30" s="112"/>
      <c r="P30" s="125"/>
      <c r="Q30" s="120"/>
    </row>
    <row r="31" spans="1:17" ht="12.75" hidden="1" customHeight="1" x14ac:dyDescent="0.2"/>
    <row r="33" spans="4:5" x14ac:dyDescent="0.2">
      <c r="D33" s="132"/>
      <c r="E33" s="120"/>
    </row>
  </sheetData>
  <autoFilter ref="K1:K598"/>
  <mergeCells count="123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C30:D30"/>
    <mergeCell ref="I30:J30"/>
    <mergeCell ref="M30:N30"/>
    <mergeCell ref="P30:Q30"/>
    <mergeCell ref="D33:E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5130100%20&amp;ano=2020&amp;rs%3AParameterLanguage="/>
    <hyperlink ref="M12" r:id="rId3" display="http://cprmbd.cprm.gov.br/ReportServer?%2FRelatorio_SAE%2Fcentro%20de%20custo&amp;custo=4427033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377084%20&amp;ano=2020&amp;rs%3AParameterLanguage="/>
    <hyperlink ref="M18" r:id="rId6" display="http://cprmbd.cprm.gov.br/ReportServer?%2FRelatorio_SAE%2Fcentro%20de%20custo&amp;custo=4991035%20&amp;ano=2020&amp;rs%3AParameterLanguage="/>
    <hyperlink ref="M20" r:id="rId7" display="http://cprmbd.cprm.gov.br/ReportServer?%2FRelatorio_SAE%2Fcentro%20de%20custo&amp;custo=4002041%20&amp;ano=2020&amp;rs%3AParameterLanguage="/>
    <hyperlink ref="M22" r:id="rId8" display="http://cprmbd.cprm.gov.br/ReportServer?%2FRelatorio_SAE%2Fcentro%20de%20custo&amp;custo=1472040%20&amp;ano=2020&amp;rs%3AParameterLanguage="/>
    <hyperlink ref="M24" r:id="rId9" display="http://cprmbd.cprm.gov.br/ReportServer?%2FRelatorio_SAE%2Fcentro%20de%20custo&amp;custo=1472040%20&amp;ano=2020&amp;rs%3AParameterLanguage="/>
    <hyperlink ref="M26" r:id="rId10" display="http://cprmbd.cprm.gov.br/ReportServer?%2FRelatorio_SAE%2Fcentro%20de%20custo&amp;custo=4427033%20&amp;ano=2020&amp;rs%3AParameterLanguage="/>
    <hyperlink ref="M28" r:id="rId11" display="http://cprmbd.cprm.gov.br/ReportServer?%2FRelatorio_SAE%2Fcentro%20de%20custo&amp;custo=4991035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3" sqref="C93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131</v>
      </c>
      <c r="D2" s="22"/>
      <c r="E2" s="22" t="s">
        <v>132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133</v>
      </c>
      <c r="E3" s="24" t="s">
        <v>4</v>
      </c>
      <c r="F3" s="28">
        <f ca="1">SUMIF('SAE Custeio'!$K$4:$L$305,PTRES!C3,'SAE Custeio'!$L$4:$L$305)</f>
        <v>0</v>
      </c>
    </row>
    <row r="4" spans="1:6" ht="24.95" customHeight="1" x14ac:dyDescent="0.2">
      <c r="A4" s="133"/>
      <c r="B4" s="133"/>
      <c r="C4" s="73">
        <v>93045</v>
      </c>
      <c r="D4" s="23" t="s">
        <v>134</v>
      </c>
      <c r="E4" s="24" t="s">
        <v>5</v>
      </c>
      <c r="F4" s="28">
        <f ca="1">SUMIF('SAE Custeio'!$K$4:$L$305,PTRES!C4,'SAE Custeio'!$L$4:$L$305)</f>
        <v>0</v>
      </c>
    </row>
    <row r="5" spans="1:6" ht="24.95" customHeight="1" x14ac:dyDescent="0.2">
      <c r="A5" s="133"/>
      <c r="B5" s="133"/>
      <c r="C5" s="73">
        <v>93048</v>
      </c>
      <c r="D5" s="23" t="s">
        <v>133</v>
      </c>
      <c r="E5" s="24" t="s">
        <v>4</v>
      </c>
      <c r="F5" s="28">
        <f ca="1">SUMIF('SAE Custeio'!$K$4:$L$305,PTRES!C5,'SAE Custeio'!$L$4:$L$305)</f>
        <v>0</v>
      </c>
    </row>
    <row r="6" spans="1:6" ht="24.95" customHeight="1" x14ac:dyDescent="0.2">
      <c r="A6" s="133"/>
      <c r="B6" s="133"/>
      <c r="C6" s="73">
        <v>93048</v>
      </c>
      <c r="D6" s="23" t="s">
        <v>134</v>
      </c>
      <c r="E6" s="24" t="s">
        <v>5</v>
      </c>
      <c r="F6" s="28">
        <f ca="1">SUMIF('SAE Custeio'!$K$4:$L$305,PTRES!C6,'SAE Custeio'!$L$4:$L$305)</f>
        <v>0</v>
      </c>
    </row>
    <row r="7" spans="1:6" ht="24.95" customHeight="1" x14ac:dyDescent="0.2">
      <c r="A7" s="133"/>
      <c r="B7" s="133"/>
      <c r="C7" s="73">
        <v>107292</v>
      </c>
      <c r="D7" s="23" t="s">
        <v>133</v>
      </c>
      <c r="E7" s="24" t="s">
        <v>4</v>
      </c>
      <c r="F7" s="28">
        <f ca="1">SUMIF('SAE Custeio'!$K$4:$L$305,PTRES!C7,'SAE Custeio'!$L$4:$L$305)</f>
        <v>0</v>
      </c>
    </row>
    <row r="8" spans="1:6" ht="24.95" customHeight="1" x14ac:dyDescent="0.2">
      <c r="A8" s="133"/>
      <c r="B8" s="133"/>
      <c r="C8" s="73">
        <v>107292</v>
      </c>
      <c r="D8" s="23" t="s">
        <v>134</v>
      </c>
      <c r="E8" s="24" t="s">
        <v>5</v>
      </c>
      <c r="F8" s="28">
        <f ca="1">SUMIF('SAE Custeio'!$K$4:$L$305,PTRES!C8,'SAE Custeio'!$L$4:$L$305)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133</v>
      </c>
      <c r="E9" s="24" t="s">
        <v>4</v>
      </c>
      <c r="F9" s="28">
        <f ca="1">SUMIF('SAE Custeio'!$K$4:$L$305,PTRES!C9,'SAE Custeio'!$L$4:$L$305)</f>
        <v>0</v>
      </c>
    </row>
    <row r="10" spans="1:6" ht="24.95" customHeight="1" x14ac:dyDescent="0.2">
      <c r="A10" s="133"/>
      <c r="B10" s="133"/>
      <c r="C10" s="25">
        <v>128805</v>
      </c>
      <c r="D10" s="23" t="s">
        <v>133</v>
      </c>
      <c r="E10" s="24" t="s">
        <v>4</v>
      </c>
      <c r="F10" s="28">
        <f ca="1">SUMIF('SAE Custeio'!$K$4:$L$305,PTRES!C10,'SAE Custeio'!$L$4:$L$305)</f>
        <v>0</v>
      </c>
    </row>
    <row r="11" spans="1:6" ht="24.95" customHeight="1" x14ac:dyDescent="0.2">
      <c r="A11" s="133"/>
      <c r="B11" s="133"/>
      <c r="C11" s="25">
        <v>128807</v>
      </c>
      <c r="D11" s="23" t="s">
        <v>133</v>
      </c>
      <c r="E11" s="24" t="s">
        <v>4</v>
      </c>
      <c r="F11" s="28">
        <f ca="1">SUMIF('SAE Custeio'!$K$4:$L$305,PTRES!C11,'SAE Custeio'!$L$4:$L$305)</f>
        <v>0</v>
      </c>
    </row>
    <row r="12" spans="1:6" ht="24.95" customHeight="1" x14ac:dyDescent="0.2">
      <c r="A12" s="133"/>
      <c r="B12" s="133"/>
      <c r="C12" s="25">
        <v>128809</v>
      </c>
      <c r="D12" s="23" t="s">
        <v>133</v>
      </c>
      <c r="E12" s="24" t="s">
        <v>4</v>
      </c>
      <c r="F12" s="28">
        <f ca="1">SUMIF('SAE Custeio'!$K$4:$L$305,PTRES!C12,'SAE Custeio'!$L$4:$L$305)</f>
        <v>0</v>
      </c>
    </row>
    <row r="13" spans="1:6" ht="24.95" customHeight="1" x14ac:dyDescent="0.2">
      <c r="A13" s="133"/>
      <c r="B13" s="133"/>
      <c r="C13" s="25">
        <v>128811</v>
      </c>
      <c r="D13" s="23" t="s">
        <v>133</v>
      </c>
      <c r="E13" s="24" t="s">
        <v>4</v>
      </c>
      <c r="F13" s="28">
        <f ca="1">SUMIF('SAE Custeio'!$K$4:$L$305,PTRES!C13,'SAE Custeio'!$L$4:$L$305)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133</v>
      </c>
      <c r="E14" s="24" t="s">
        <v>4</v>
      </c>
      <c r="F14" s="28">
        <f ca="1">SUMIF('SAE Custeio'!$K$4:$L$305,PTRES!C14,'SAE Custeio'!$L$4:$L$305)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133</v>
      </c>
      <c r="E15" s="24" t="s">
        <v>4</v>
      </c>
      <c r="F15" s="28">
        <f ca="1">SUMIF('SAE Custeio'!$K$4:$L$305,PTRES!C15,'SAE Custeio'!$L$4:$L$305)</f>
        <v>0</v>
      </c>
    </row>
    <row r="16" spans="1:6" ht="24.95" customHeight="1" x14ac:dyDescent="0.2">
      <c r="A16" s="133"/>
      <c r="B16" s="133"/>
      <c r="C16" s="25">
        <v>174250</v>
      </c>
      <c r="D16" s="23" t="s">
        <v>135</v>
      </c>
      <c r="E16" s="24" t="s">
        <v>12</v>
      </c>
      <c r="F16" s="28">
        <f ca="1">SUMIF('SAE Investimento'!$K$4:$L$31,PTRES!C16,'SAE Investimento'!$L$4:$L$31)</f>
        <v>13556.98</v>
      </c>
    </row>
    <row r="17" spans="1:6" ht="24.95" customHeight="1" x14ac:dyDescent="0.2">
      <c r="A17" s="133"/>
      <c r="B17" s="133"/>
      <c r="C17" s="25">
        <v>174250</v>
      </c>
      <c r="D17" s="23" t="s">
        <v>133</v>
      </c>
      <c r="E17" s="24" t="s">
        <v>4</v>
      </c>
      <c r="F17" s="28">
        <f ca="1">SUMIF('SAE Custeio'!$K$4:$L$305,PTRES!C17,'SAE Custeio'!$L$4:$L$305)</f>
        <v>176506.97999999998</v>
      </c>
    </row>
    <row r="18" spans="1:6" ht="24.95" customHeight="1" x14ac:dyDescent="0.2">
      <c r="A18" s="133"/>
      <c r="B18" s="133"/>
      <c r="C18" s="25">
        <v>174255</v>
      </c>
      <c r="D18" s="23" t="s">
        <v>135</v>
      </c>
      <c r="E18" s="24" t="s">
        <v>12</v>
      </c>
      <c r="F18" s="28">
        <f ca="1">SUMIF('SAE Investimento'!$K$4:$L$31,PTRES!C18,'SAE Investimento'!$L$4:$L$31)</f>
        <v>0</v>
      </c>
    </row>
    <row r="19" spans="1:6" ht="24.95" customHeight="1" x14ac:dyDescent="0.2">
      <c r="A19" s="133"/>
      <c r="B19" s="133"/>
      <c r="C19" s="25">
        <v>174255</v>
      </c>
      <c r="D19" s="23" t="s">
        <v>133</v>
      </c>
      <c r="E19" s="24" t="s">
        <v>4</v>
      </c>
      <c r="F19" s="28">
        <f ca="1">SUMIF('SAE Custeio'!$K$4:$L$305,PTRES!C19,'SAE Custeio'!$L$4:$L$305)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133</v>
      </c>
      <c r="E20" s="24" t="s">
        <v>4</v>
      </c>
      <c r="F20" s="28">
        <f ca="1">SUMIF('SAE Custeio'!$K$4:$L$305,PTRES!C20,'SAE Custeio'!$L$4:$L$305)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133</v>
      </c>
      <c r="E21" s="24" t="s">
        <v>4</v>
      </c>
      <c r="F21" s="28">
        <f ca="1">SUMIF('SAE Custeio'!$K$4:$L$305,PTRES!C21,'SAE Custeio'!$L$4:$L$305)</f>
        <v>0</v>
      </c>
    </row>
    <row r="22" spans="1:6" ht="24.95" customHeight="1" x14ac:dyDescent="0.2">
      <c r="A22" s="133"/>
      <c r="B22" s="133"/>
      <c r="C22" s="25">
        <v>174229</v>
      </c>
      <c r="D22" s="23" t="s">
        <v>133</v>
      </c>
      <c r="E22" s="24" t="s">
        <v>4</v>
      </c>
      <c r="F22" s="28">
        <f ca="1">SUMIF('SAE Custeio'!$K$4:$L$305,PTRES!C22,'SAE Custeio'!$L$4:$L$305)</f>
        <v>0</v>
      </c>
    </row>
    <row r="23" spans="1:6" ht="24.95" customHeight="1" x14ac:dyDescent="0.2">
      <c r="A23" s="133"/>
      <c r="B23" s="133"/>
      <c r="C23" s="25">
        <v>174230</v>
      </c>
      <c r="D23" s="23" t="s">
        <v>135</v>
      </c>
      <c r="E23" s="24" t="s">
        <v>12</v>
      </c>
      <c r="F23" s="28">
        <f ca="1">SUMIF('SAE Investimento'!$K$4:$L$31,PTRES!C23,'SAE Investimento'!$L$4:$L$31)</f>
        <v>0</v>
      </c>
    </row>
    <row r="24" spans="1:6" ht="24.95" customHeight="1" x14ac:dyDescent="0.2">
      <c r="A24" s="133"/>
      <c r="B24" s="133"/>
      <c r="C24" s="25">
        <v>174230</v>
      </c>
      <c r="D24" s="23" t="s">
        <v>133</v>
      </c>
      <c r="E24" s="24" t="s">
        <v>4</v>
      </c>
      <c r="F24" s="28">
        <f ca="1">SUMIF('SAE Custeio'!$K$4:$L$305,PTRES!C24,'SAE Custeio'!$L$4:$L$305)</f>
        <v>0</v>
      </c>
    </row>
    <row r="25" spans="1:6" ht="24.95" customHeight="1" x14ac:dyDescent="0.2">
      <c r="A25" s="133"/>
      <c r="B25" s="133"/>
      <c r="C25" s="25">
        <v>174231</v>
      </c>
      <c r="D25" s="23" t="s">
        <v>135</v>
      </c>
      <c r="E25" s="24" t="s">
        <v>12</v>
      </c>
      <c r="F25" s="28">
        <f ca="1">SUMIF('SAE Investimento'!$K$4:$L$31,PTRES!C25,'SAE Investimento'!$L$4:$L$31)</f>
        <v>0</v>
      </c>
    </row>
    <row r="26" spans="1:6" ht="24.95" customHeight="1" x14ac:dyDescent="0.2">
      <c r="A26" s="133"/>
      <c r="B26" s="133"/>
      <c r="C26" s="25">
        <v>174231</v>
      </c>
      <c r="D26" s="23" t="s">
        <v>133</v>
      </c>
      <c r="E26" s="24" t="s">
        <v>4</v>
      </c>
      <c r="F26" s="28">
        <f ca="1">SUMIF('SAE Custeio'!$K$4:$L$305,PTRES!C26,'SAE Custeio'!$L$4:$L$305)</f>
        <v>62335.97</v>
      </c>
    </row>
    <row r="27" spans="1:6" ht="24.95" customHeight="1" x14ac:dyDescent="0.2">
      <c r="A27" s="133"/>
      <c r="B27" s="133"/>
      <c r="C27" s="25">
        <v>174244</v>
      </c>
      <c r="D27" s="23" t="s">
        <v>133</v>
      </c>
      <c r="E27" s="24" t="s">
        <v>4</v>
      </c>
      <c r="F27" s="28">
        <f ca="1">SUMIF('SAE Custeio'!$K$4:$L$305,PTRES!C27,'SAE Custeio'!$L$4:$L$305)</f>
        <v>0</v>
      </c>
    </row>
    <row r="28" spans="1:6" ht="24.95" customHeight="1" x14ac:dyDescent="0.2">
      <c r="A28" s="133"/>
      <c r="B28" s="133"/>
      <c r="C28" s="25">
        <v>174251</v>
      </c>
      <c r="D28" s="23" t="s">
        <v>133</v>
      </c>
      <c r="E28" s="24" t="s">
        <v>4</v>
      </c>
      <c r="F28" s="28">
        <f ca="1">SUMIF('SAE Custeio'!$K$4:$L$305,PTRES!C28,'SAE Custeio'!$L$4:$L$305)</f>
        <v>0</v>
      </c>
    </row>
    <row r="29" spans="1:6" ht="24.95" customHeight="1" x14ac:dyDescent="0.2">
      <c r="A29" s="133"/>
      <c r="B29" s="133"/>
      <c r="C29" s="25">
        <v>174256</v>
      </c>
      <c r="D29" s="23" t="s">
        <v>133</v>
      </c>
      <c r="E29" s="24" t="s">
        <v>4</v>
      </c>
      <c r="F29" s="28">
        <f ca="1">SUMIF('SAE Custeio'!$K$4:$L$305,PTRES!C29,'SAE Custeio'!$L$4:$L$305)</f>
        <v>0</v>
      </c>
    </row>
    <row r="30" spans="1:6" ht="24.95" customHeight="1" x14ac:dyDescent="0.2">
      <c r="A30" s="133"/>
      <c r="B30" s="133"/>
      <c r="C30" s="25">
        <v>174261</v>
      </c>
      <c r="D30" s="23" t="s">
        <v>133</v>
      </c>
      <c r="E30" s="24" t="s">
        <v>4</v>
      </c>
      <c r="F30" s="28">
        <f ca="1">SUMIF('SAE Custeio'!$K$4:$L$305,PTRES!C30,'SAE Custeio'!$L$4:$L$305)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133</v>
      </c>
      <c r="E31" s="24" t="s">
        <v>4</v>
      </c>
      <c r="F31" s="28">
        <f ca="1">SUMIF('SAE Custeio'!$K$4:$L$305,PTRES!C31,'SAE Custeio'!$L$4:$L$305)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135</v>
      </c>
      <c r="E32" s="24" t="s">
        <v>12</v>
      </c>
      <c r="F32" s="28">
        <f ca="1">SUMIF('SAE Investimento'!$K$4:$L$31,PTRES!C32,'SAE Investimento'!$L$4:$L$31)</f>
        <v>0</v>
      </c>
    </row>
    <row r="33" spans="1:6" ht="24.95" customHeight="1" x14ac:dyDescent="0.2">
      <c r="A33" s="133"/>
      <c r="B33" s="133"/>
      <c r="C33" s="25">
        <v>174235</v>
      </c>
      <c r="D33" s="23" t="s">
        <v>133</v>
      </c>
      <c r="E33" s="24" t="s">
        <v>4</v>
      </c>
      <c r="F33" s="28">
        <f ca="1">SUMIF('SAE Custeio'!$K$4:$L$305,PTRES!C33,'SAE Custeio'!$L$4:$L$305)</f>
        <v>18527.489999999998</v>
      </c>
    </row>
    <row r="34" spans="1:6" ht="24.95" customHeight="1" x14ac:dyDescent="0.2">
      <c r="A34" s="133"/>
      <c r="B34" s="133"/>
      <c r="C34" s="25">
        <v>174258</v>
      </c>
      <c r="D34" s="23" t="s">
        <v>133</v>
      </c>
      <c r="E34" s="24" t="s">
        <v>4</v>
      </c>
      <c r="F34" s="28">
        <f ca="1">SUMIF('SAE Custeio'!$K$4:$L$305,PTRES!C34,'SAE Custeio'!$L$4:$L$305)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133</v>
      </c>
      <c r="E35" s="24" t="s">
        <v>4</v>
      </c>
      <c r="F35" s="28">
        <f ca="1">SUMIF('SAE Custeio'!$K$4:$L$305,PTRES!C35,'SAE Custeio'!$L$4:$L$305)</f>
        <v>67803.98000000001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135</v>
      </c>
      <c r="E36" s="24" t="s">
        <v>12</v>
      </c>
      <c r="F36" s="28">
        <f ca="1">SUMIF('SAE Investimento'!$K$4:$L$31,PTRES!C36,'SAE Investimento'!$L$4:$L$31)</f>
        <v>0</v>
      </c>
    </row>
    <row r="37" spans="1:6" ht="24.95" customHeight="1" x14ac:dyDescent="0.2">
      <c r="A37" s="133"/>
      <c r="B37" s="133"/>
      <c r="C37" s="25">
        <v>174234</v>
      </c>
      <c r="D37" s="23" t="s">
        <v>133</v>
      </c>
      <c r="E37" s="24" t="s">
        <v>4</v>
      </c>
      <c r="F37" s="28">
        <f ca="1">SUMIF('SAE Custeio'!$K$4:$L$305,PTRES!C37,'SAE Custeio'!$L$4:$L$305)</f>
        <v>138747.13</v>
      </c>
    </row>
    <row r="38" spans="1:6" ht="24.95" customHeight="1" x14ac:dyDescent="0.2">
      <c r="A38" s="133"/>
      <c r="B38" s="133"/>
      <c r="C38" s="25">
        <v>174246</v>
      </c>
      <c r="D38" s="23" t="s">
        <v>133</v>
      </c>
      <c r="E38" s="24" t="s">
        <v>4</v>
      </c>
      <c r="F38" s="28">
        <f ca="1">SUMIF('SAE Custeio'!$K$4:$L$305,PTRES!C38,'SAE Custeio'!$L$4:$L$305)</f>
        <v>0</v>
      </c>
    </row>
    <row r="39" spans="1:6" ht="24.95" customHeight="1" x14ac:dyDescent="0.2">
      <c r="A39" s="133"/>
      <c r="B39" s="133"/>
      <c r="C39" s="25">
        <v>174252</v>
      </c>
      <c r="D39" s="23" t="s">
        <v>133</v>
      </c>
      <c r="E39" s="24" t="s">
        <v>4</v>
      </c>
      <c r="F39" s="28">
        <f ca="1">SUMIF('SAE Custeio'!$K$4:$L$305,PTRES!C39,'SAE Custeio'!$L$4:$L$305)</f>
        <v>547227.76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135</v>
      </c>
      <c r="E40" s="24" t="s">
        <v>12</v>
      </c>
      <c r="F40" s="28">
        <f ca="1">SUMIF('SAE Investimento'!$K$4:$L$31,PTRES!C40,'SAE Investimento'!$L$4:$L$31)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133</v>
      </c>
      <c r="E41" s="24" t="s">
        <v>4</v>
      </c>
      <c r="F41" s="28">
        <f ca="1">SUMIF('SAE Custeio'!$K$4:$L$305,PTRES!C41,'SAE Custeio'!$L$4:$L$305)</f>
        <v>0</v>
      </c>
    </row>
    <row r="42" spans="1:6" ht="24.95" customHeight="1" x14ac:dyDescent="0.2">
      <c r="A42" s="133"/>
      <c r="B42" s="133"/>
      <c r="C42" s="25">
        <v>174264</v>
      </c>
      <c r="D42" s="23" t="s">
        <v>133</v>
      </c>
      <c r="E42" s="24" t="s">
        <v>4</v>
      </c>
      <c r="F42" s="28">
        <f ca="1">SUMIF('SAE Custeio'!$K$4:$L$305,PTRES!C42,'SAE Custeio'!$L$4:$L$305)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133</v>
      </c>
      <c r="E43" s="24" t="s">
        <v>4</v>
      </c>
      <c r="F43" s="28">
        <f ca="1">SUMIF('SAE Custeio'!$K$4:$L$305,PTRES!C43,'SAE Custeio'!$L$4:$L$305)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133</v>
      </c>
      <c r="E44" s="24" t="s">
        <v>4</v>
      </c>
      <c r="F44" s="28">
        <f ca="1">SUMIF('SAE Custeio'!$K$4:$L$305,PTRES!C44,'SAE Custeio'!$L$4:$L$305)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135</v>
      </c>
      <c r="E45" s="24" t="s">
        <v>12</v>
      </c>
      <c r="F45" s="28">
        <f ca="1">SUMIF('SAE Investimento'!$K$4:$L$31,PTRES!C45,'SAE Investimento'!$L$4:$L$31)</f>
        <v>0</v>
      </c>
    </row>
    <row r="46" spans="1:6" ht="24.95" customHeight="1" x14ac:dyDescent="0.2">
      <c r="A46" s="133"/>
      <c r="B46" s="133"/>
      <c r="C46" s="25">
        <v>174236</v>
      </c>
      <c r="D46" s="23" t="s">
        <v>133</v>
      </c>
      <c r="E46" s="24" t="s">
        <v>4</v>
      </c>
      <c r="F46" s="28">
        <f ca="1">SUMIF('SAE Custeio'!$K$4:$L$305,PTRES!C46,'SAE Custeio'!$L$4:$L$305)</f>
        <v>112080</v>
      </c>
    </row>
    <row r="47" spans="1:6" ht="24.95" customHeight="1" x14ac:dyDescent="0.2">
      <c r="A47" s="133"/>
      <c r="B47" s="133"/>
      <c r="C47" s="25">
        <v>174247</v>
      </c>
      <c r="D47" s="23" t="s">
        <v>133</v>
      </c>
      <c r="E47" s="24" t="s">
        <v>4</v>
      </c>
      <c r="F47" s="28">
        <f ca="1">SUMIF('SAE Custeio'!$K$4:$L$305,PTRES!C47,'SAE Custeio'!$L$4:$L$305)</f>
        <v>0</v>
      </c>
    </row>
    <row r="48" spans="1:6" ht="24.95" customHeight="1" x14ac:dyDescent="0.2">
      <c r="A48" s="133"/>
      <c r="B48" s="133"/>
      <c r="C48" s="25">
        <v>174253</v>
      </c>
      <c r="D48" s="23" t="s">
        <v>133</v>
      </c>
      <c r="E48" s="24" t="s">
        <v>4</v>
      </c>
      <c r="F48" s="28">
        <f ca="1">SUMIF('SAE Custeio'!$K$4:$L$305,PTRES!C48,'SAE Custeio'!$L$4:$L$305)</f>
        <v>0</v>
      </c>
    </row>
    <row r="49" spans="1:6" ht="24.95" customHeight="1" x14ac:dyDescent="0.2">
      <c r="A49" s="133"/>
      <c r="B49" s="133"/>
      <c r="C49" s="25">
        <v>174259</v>
      </c>
      <c r="D49" s="23" t="s">
        <v>133</v>
      </c>
      <c r="E49" s="24" t="s">
        <v>4</v>
      </c>
      <c r="F49" s="28">
        <f ca="1">SUMIF('SAE Custeio'!$K$4:$L$305,PTRES!C49,'SAE Custeio'!$L$4:$L$305)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135</v>
      </c>
      <c r="E50" s="24" t="s">
        <v>12</v>
      </c>
      <c r="F50" s="28">
        <f ca="1">SUMIF('SAE Investimento'!$K$4:$L$31,PTRES!C50,'SAE Investimento'!$L$4:$L$31)</f>
        <v>0</v>
      </c>
    </row>
    <row r="51" spans="1:6" ht="24.95" customHeight="1" x14ac:dyDescent="0.2">
      <c r="A51" s="133"/>
      <c r="B51" s="133"/>
      <c r="C51" s="25">
        <v>174241</v>
      </c>
      <c r="D51" s="23" t="s">
        <v>133</v>
      </c>
      <c r="E51" s="24" t="s">
        <v>4</v>
      </c>
      <c r="F51" s="28">
        <f ca="1">SUMIF('SAE Custeio'!$K$4:$L$305,PTRES!C51,'SAE Custeio'!$L$4:$L$305)</f>
        <v>81897.279999999999</v>
      </c>
    </row>
    <row r="52" spans="1:6" ht="24.95" customHeight="1" x14ac:dyDescent="0.2">
      <c r="A52" s="133"/>
      <c r="B52" s="133"/>
      <c r="C52" s="25">
        <v>174269</v>
      </c>
      <c r="D52" s="23" t="s">
        <v>135</v>
      </c>
      <c r="E52" s="24" t="s">
        <v>12</v>
      </c>
      <c r="F52" s="28">
        <f ca="1">SUMIF('SAE Investimento'!$K$4:$L$31,PTRES!C52,'SAE Investimento'!$L$4:$L$31)</f>
        <v>0</v>
      </c>
    </row>
    <row r="53" spans="1:6" ht="24.95" customHeight="1" x14ac:dyDescent="0.2">
      <c r="A53" s="133"/>
      <c r="B53" s="133"/>
      <c r="C53" s="25">
        <v>174269</v>
      </c>
      <c r="D53" s="23" t="s">
        <v>133</v>
      </c>
      <c r="E53" s="24" t="s">
        <v>4</v>
      </c>
      <c r="F53" s="28">
        <f ca="1">SUMIF('SAE Custeio'!$K$4:$L$305,PTRES!C53,'SAE Custeio'!$L$4:$L$305)</f>
        <v>21840</v>
      </c>
    </row>
    <row r="54" spans="1:6" ht="24.95" customHeight="1" x14ac:dyDescent="0.2">
      <c r="A54" s="133"/>
      <c r="B54" s="133"/>
      <c r="C54" s="25">
        <v>174272</v>
      </c>
      <c r="D54" s="23" t="s">
        <v>133</v>
      </c>
      <c r="E54" s="24" t="s">
        <v>4</v>
      </c>
      <c r="F54" s="28">
        <f ca="1">SUMIF('SAE Custeio'!$K$4:$L$305,PTRES!C54,'SAE Custeio'!$L$4:$L$305)</f>
        <v>1848</v>
      </c>
    </row>
    <row r="55" spans="1:6" ht="24.95" customHeight="1" x14ac:dyDescent="0.2">
      <c r="A55" s="133"/>
      <c r="B55" s="133"/>
      <c r="C55" s="25">
        <v>174273</v>
      </c>
      <c r="D55" s="23" t="s">
        <v>133</v>
      </c>
      <c r="E55" s="24" t="s">
        <v>4</v>
      </c>
      <c r="F55" s="28">
        <f ca="1">SUMIF('SAE Custeio'!$K$4:$L$305,PTRES!C55,'SAE Custeio'!$L$4:$L$305)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135</v>
      </c>
      <c r="E56" s="24" t="s">
        <v>12</v>
      </c>
      <c r="F56" s="28">
        <f ca="1">SUMIF('SAE Investimento'!$K$4:$L$31,PTRES!C56,'SAE Investimento'!$L$4:$L$31)</f>
        <v>0</v>
      </c>
    </row>
    <row r="57" spans="1:6" ht="24.95" customHeight="1" x14ac:dyDescent="0.2">
      <c r="A57" s="133"/>
      <c r="B57" s="133"/>
      <c r="C57" s="25">
        <v>174242</v>
      </c>
      <c r="D57" s="23" t="s">
        <v>133</v>
      </c>
      <c r="E57" s="24" t="s">
        <v>4</v>
      </c>
      <c r="F57" s="28">
        <f ca="1">SUMIF('SAE Custeio'!$K$4:$L$305,PTRES!C57,'SAE Custeio'!$L$4:$L$305)</f>
        <v>80</v>
      </c>
    </row>
    <row r="58" spans="1:6" ht="24.95" customHeight="1" x14ac:dyDescent="0.2">
      <c r="A58" s="133"/>
      <c r="B58" s="133"/>
      <c r="C58" s="25">
        <v>174249</v>
      </c>
      <c r="D58" s="23" t="s">
        <v>135</v>
      </c>
      <c r="E58" s="24" t="s">
        <v>12</v>
      </c>
      <c r="F58" s="28">
        <f ca="1">SUMIF('SAE Investimento'!$K$4:$L$31,PTRES!C58,'SAE Investimento'!$L$4:$L$31)</f>
        <v>0</v>
      </c>
    </row>
    <row r="59" spans="1:6" ht="24.95" customHeight="1" x14ac:dyDescent="0.2">
      <c r="A59" s="133"/>
      <c r="B59" s="133"/>
      <c r="C59" s="25">
        <v>174249</v>
      </c>
      <c r="D59" s="23" t="s">
        <v>133</v>
      </c>
      <c r="E59" s="24" t="s">
        <v>4</v>
      </c>
      <c r="F59" s="28">
        <f ca="1">SUMIF('SAE Custeio'!$K$4:$L$305,PTRES!C59,'SAE Custeio'!$L$4:$L$305)</f>
        <v>41168.93</v>
      </c>
    </row>
    <row r="60" spans="1:6" ht="24.95" customHeight="1" x14ac:dyDescent="0.2">
      <c r="A60" s="133"/>
      <c r="B60" s="133"/>
      <c r="C60" s="25">
        <v>174254</v>
      </c>
      <c r="D60" s="23" t="s">
        <v>133</v>
      </c>
      <c r="E60" s="24" t="s">
        <v>4</v>
      </c>
      <c r="F60" s="28">
        <f ca="1">SUMIF('SAE Custeio'!$K$4:$L$305,PTRES!C60,'SAE Custeio'!$L$4:$L$305)</f>
        <v>129876.59</v>
      </c>
    </row>
    <row r="61" spans="1:6" ht="24.95" customHeight="1" x14ac:dyDescent="0.2">
      <c r="A61" s="133"/>
      <c r="B61" s="133"/>
      <c r="C61" s="25">
        <v>174260</v>
      </c>
      <c r="D61" s="23" t="s">
        <v>133</v>
      </c>
      <c r="E61" s="24" t="s">
        <v>4</v>
      </c>
      <c r="F61" s="28">
        <f ca="1">SUMIF('SAE Custeio'!$K$4:$L$305,PTRES!C61,'SAE Custeio'!$L$4:$L$305)</f>
        <v>88988.22</v>
      </c>
    </row>
    <row r="62" spans="1:6" ht="24.95" customHeight="1" x14ac:dyDescent="0.2">
      <c r="A62" s="133"/>
      <c r="B62" s="133"/>
      <c r="C62" s="25">
        <v>174265</v>
      </c>
      <c r="D62" s="23" t="s">
        <v>133</v>
      </c>
      <c r="E62" s="24" t="s">
        <v>4</v>
      </c>
      <c r="F62" s="28">
        <f ca="1">SUMIF('SAE Custeio'!$K$4:$L$305,PTRES!C62,'SAE Custeio'!$L$4:$L$305)</f>
        <v>37162.61</v>
      </c>
    </row>
    <row r="63" spans="1:6" ht="24.95" customHeight="1" x14ac:dyDescent="0.2">
      <c r="A63" s="133"/>
      <c r="B63" s="133"/>
      <c r="C63" s="25">
        <v>174270</v>
      </c>
      <c r="D63" s="23" t="s">
        <v>133</v>
      </c>
      <c r="E63" s="24" t="s">
        <v>4</v>
      </c>
      <c r="F63" s="28">
        <f ca="1">SUMIF('SAE Custeio'!$K$4:$L$305,PTRES!C63,'SAE Custeio'!$L$4:$L$305)</f>
        <v>37526.93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133</v>
      </c>
      <c r="E64" s="24" t="s">
        <v>4</v>
      </c>
      <c r="F64" s="28">
        <f ca="1">SUMIF('SAE Custeio'!$K$4:$L$305,PTRES!C64,'SAE Custeio'!$L$4:$L$305)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133</v>
      </c>
      <c r="E65" s="24" t="s">
        <v>4</v>
      </c>
      <c r="F65" s="28">
        <f ca="1">SUMIF('SAE Custeio'!$K$4:$L$305,PTRES!C65,'SAE Custeio'!$L$4:$L$305)</f>
        <v>0</v>
      </c>
    </row>
    <row r="66" spans="1:6" ht="24.95" customHeight="1" x14ac:dyDescent="0.2">
      <c r="A66" s="133"/>
      <c r="B66" s="133"/>
      <c r="C66" s="25">
        <v>174245</v>
      </c>
      <c r="D66" s="23" t="s">
        <v>135</v>
      </c>
      <c r="E66" s="24" t="s">
        <v>12</v>
      </c>
      <c r="F66" s="28">
        <f ca="1">SUMIF('SAE Investimento'!$K$4:$L$31,PTRES!C66,'SAE Investimento'!$L$4:$L$31)</f>
        <v>0</v>
      </c>
    </row>
    <row r="67" spans="1:6" ht="24.95" customHeight="1" x14ac:dyDescent="0.2">
      <c r="A67" s="133"/>
      <c r="B67" s="133"/>
      <c r="C67" s="25">
        <v>174245</v>
      </c>
      <c r="D67" s="23" t="s">
        <v>133</v>
      </c>
      <c r="E67" s="24" t="s">
        <v>4</v>
      </c>
      <c r="F67" s="28">
        <f ca="1">SUMIF('SAE Custeio'!$K$4:$L$305,PTRES!C67,'SAE Custeio'!$L$4:$L$305)</f>
        <v>210736.28000000003</v>
      </c>
    </row>
    <row r="68" spans="1:6" ht="24.95" customHeight="1" x14ac:dyDescent="0.2">
      <c r="A68" s="133"/>
      <c r="B68" s="133"/>
      <c r="C68" s="25">
        <v>174257</v>
      </c>
      <c r="D68" s="23" t="s">
        <v>133</v>
      </c>
      <c r="E68" s="24" t="s">
        <v>4</v>
      </c>
      <c r="F68" s="28">
        <f ca="1">SUMIF('SAE Custeio'!$K$4:$L$305,PTRES!C68,'SAE Custeio'!$L$4:$L$305)</f>
        <v>0</v>
      </c>
    </row>
    <row r="69" spans="1:6" ht="24.95" customHeight="1" x14ac:dyDescent="0.2">
      <c r="A69" s="133"/>
      <c r="B69" s="133"/>
      <c r="C69" s="25">
        <v>174262</v>
      </c>
      <c r="D69" s="23" t="s">
        <v>133</v>
      </c>
      <c r="E69" s="24" t="s">
        <v>4</v>
      </c>
      <c r="F69" s="28">
        <f ca="1">SUMIF('SAE Custeio'!$K$4:$L$305,PTRES!C69,'SAE Custeio'!$L$4:$L$305)</f>
        <v>0</v>
      </c>
    </row>
    <row r="70" spans="1:6" ht="24.95" customHeight="1" x14ac:dyDescent="0.2">
      <c r="A70" s="133"/>
      <c r="B70" s="133"/>
      <c r="C70" s="25">
        <v>174267</v>
      </c>
      <c r="D70" s="23" t="s">
        <v>135</v>
      </c>
      <c r="E70" s="24" t="s">
        <v>12</v>
      </c>
      <c r="F70" s="28">
        <f ca="1">SUMIF('SAE Investimento'!$K$4:$L$31,PTRES!C70,'SAE Investimento'!$L$4:$L$31)</f>
        <v>46855.16</v>
      </c>
    </row>
    <row r="71" spans="1:6" ht="24.95" customHeight="1" x14ac:dyDescent="0.2">
      <c r="A71" s="133"/>
      <c r="B71" s="133"/>
      <c r="C71" s="25">
        <v>174267</v>
      </c>
      <c r="D71" s="23" t="s">
        <v>133</v>
      </c>
      <c r="E71" s="24" t="s">
        <v>4</v>
      </c>
      <c r="F71" s="28">
        <f ca="1">SUMIF('SAE Custeio'!$K$4:$L$305,PTRES!C71,'SAE Custeio'!$L$4:$L$305)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135</v>
      </c>
      <c r="E72" s="24" t="s">
        <v>12</v>
      </c>
      <c r="F72" s="28">
        <f ca="1">SUMIF('SAE Investimento'!$K$4:$L$31,PTRES!C72,'SAE Investimento'!$L$4:$L$31)</f>
        <v>55343.3</v>
      </c>
    </row>
    <row r="73" spans="1:6" ht="24.95" customHeight="1" x14ac:dyDescent="0.2">
      <c r="A73" s="133"/>
      <c r="B73" s="133"/>
      <c r="C73" s="25">
        <v>174239</v>
      </c>
      <c r="D73" s="23" t="s">
        <v>133</v>
      </c>
      <c r="E73" s="24" t="s">
        <v>4</v>
      </c>
      <c r="F73" s="28">
        <f ca="1">SUMIF('SAE Custeio'!$K$4:$L$305,PTRES!C73,'SAE Custeio'!$L$4:$L$305)</f>
        <v>114982.88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135</v>
      </c>
      <c r="E74" s="24" t="s">
        <v>12</v>
      </c>
      <c r="F74" s="28">
        <f ca="1">SUMIF('SAE Investimento'!$K$4:$L$31,PTRES!C74,'SAE Investimento'!$L$4:$L$31)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133</v>
      </c>
      <c r="E75" s="24" t="s">
        <v>4</v>
      </c>
      <c r="F75" s="28">
        <f ca="1">SUMIF('SAE Custeio'!$K$4:$L$305,PTRES!C75,'SAE Custeio'!$L$4:$L$305)</f>
        <v>80276.87</v>
      </c>
    </row>
    <row r="76" spans="1:6" ht="24.95" customHeight="1" x14ac:dyDescent="0.2">
      <c r="A76" s="133"/>
      <c r="B76" s="133"/>
      <c r="C76" s="25">
        <v>189939</v>
      </c>
      <c r="D76" s="23" t="s">
        <v>133</v>
      </c>
      <c r="E76" s="24" t="s">
        <v>4</v>
      </c>
      <c r="F76" s="28">
        <f ca="1">SUMIF('SAE Custeio'!$K$4:$L$305,PTRES!C76,'SAE Custeio'!$L$4:$L$305)</f>
        <v>10082.1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133</v>
      </c>
      <c r="E77" s="24" t="s">
        <v>4</v>
      </c>
      <c r="F77" s="28">
        <f ca="1">SUMIF('SAE Custeio'!$K$4:$L$305,PTRES!C77,'SAE Custeio'!$L$4:$L$305)</f>
        <v>0</v>
      </c>
    </row>
    <row r="78" spans="1:6" ht="24.95" customHeight="1" x14ac:dyDescent="0.2">
      <c r="A78" s="133"/>
      <c r="B78" s="133"/>
      <c r="C78" s="25">
        <v>174225</v>
      </c>
      <c r="D78" s="23" t="s">
        <v>133</v>
      </c>
      <c r="E78" s="24" t="s">
        <v>4</v>
      </c>
      <c r="F78" s="28">
        <f ca="1">SUMIF('SAE Custeio'!$K$4:$L$305,PTRES!C78,'SAE Custeio'!$L$4:$L$305)</f>
        <v>0</v>
      </c>
    </row>
    <row r="79" spans="1:6" ht="24.95" customHeight="1" x14ac:dyDescent="0.2">
      <c r="A79" s="133"/>
      <c r="B79" s="133"/>
      <c r="C79" s="25">
        <v>188023</v>
      </c>
      <c r="D79" s="23" t="s">
        <v>133</v>
      </c>
      <c r="E79" s="24" t="s">
        <v>4</v>
      </c>
      <c r="F79" s="28">
        <f ca="1">SUMIF('SAE Custeio'!$K$4:$L$305,PTRES!C79,'SAE Custeio'!$L$4:$L$305)</f>
        <v>0</v>
      </c>
    </row>
    <row r="80" spans="1:6" ht="24.95" customHeight="1" x14ac:dyDescent="0.2">
      <c r="A80" s="133"/>
      <c r="B80" s="133"/>
      <c r="C80" s="25">
        <v>188024</v>
      </c>
      <c r="D80" s="23" t="s">
        <v>133</v>
      </c>
      <c r="E80" s="24" t="s">
        <v>4</v>
      </c>
      <c r="F80" s="28">
        <f ca="1">SUMIF('SAE Custeio'!$K$4:$L$305,PTRES!C80,'SAE Custeio'!$L$4:$L$305)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134</v>
      </c>
      <c r="E81" s="24" t="s">
        <v>5</v>
      </c>
      <c r="F81" s="28">
        <f ca="1">SUMIF('SAE Custeio'!$K$4:$L$305,PTRES!C81,'SAE Custeio'!$L$4:$L$305)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133</v>
      </c>
      <c r="E82" s="24" t="s">
        <v>4</v>
      </c>
      <c r="F82" s="28">
        <f ca="1">SUMIF('SAE Custeio'!$K$4:$L$305,PTRES!C82,'SAE Custeio'!$L$4:$L$305)</f>
        <v>0</v>
      </c>
    </row>
    <row r="83" spans="1:7" ht="24.95" customHeight="1" x14ac:dyDescent="0.2">
      <c r="A83" s="133"/>
      <c r="B83" s="133"/>
      <c r="C83" s="25">
        <v>174226</v>
      </c>
      <c r="D83" s="23" t="s">
        <v>133</v>
      </c>
      <c r="E83" s="24" t="s">
        <v>4</v>
      </c>
      <c r="F83" s="28">
        <f ca="1">SUMIF('SAE Custeio'!$K$4:$L$305,PTRES!C83,'SAE Custeio'!$L$4:$L$305)</f>
        <v>0</v>
      </c>
    </row>
    <row r="84" spans="1:7" ht="24.95" customHeight="1" x14ac:dyDescent="0.2">
      <c r="A84" s="133"/>
      <c r="B84" s="133"/>
      <c r="C84" s="25">
        <v>174227</v>
      </c>
      <c r="D84" s="23" t="s">
        <v>133</v>
      </c>
      <c r="E84" s="24" t="s">
        <v>4</v>
      </c>
      <c r="F84" s="28">
        <f ca="1">SUMIF('SAE Custeio'!$K$4:$L$305,PTRES!C84,'SAE Custeio'!$L$4:$L$305)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133</v>
      </c>
      <c r="E85" s="24" t="s">
        <v>4</v>
      </c>
      <c r="F85" s="28">
        <f ca="1">SUMIF('SAE Custeio'!$K$4:$L$305,PTRES!C85,'SAE Custeio'!$L$4:$L$305)</f>
        <v>0</v>
      </c>
    </row>
    <row r="86" spans="1:7" ht="24.95" customHeight="1" x14ac:dyDescent="0.2">
      <c r="A86" s="133"/>
      <c r="B86" s="133"/>
      <c r="C86" s="25">
        <v>188025</v>
      </c>
      <c r="D86" s="23" t="s">
        <v>133</v>
      </c>
      <c r="E86" s="24" t="s">
        <v>4</v>
      </c>
      <c r="F86" s="28">
        <f ca="1">SUMIF('SAE Custeio'!$K$4:$L$305,PTRES!C86,'SAE Custeio'!$L$4:$L$305)</f>
        <v>0</v>
      </c>
    </row>
    <row r="87" spans="1:7" ht="24.95" customHeight="1" x14ac:dyDescent="0.2">
      <c r="A87" s="133"/>
      <c r="B87" s="133"/>
      <c r="C87" s="25">
        <v>188026</v>
      </c>
      <c r="D87" s="23" t="s">
        <v>133</v>
      </c>
      <c r="E87" s="24" t="s">
        <v>4</v>
      </c>
      <c r="F87" s="28">
        <f ca="1">SUMIF('SAE Custeio'!$K$4:$L$305,PTRES!C87,'SAE Custeio'!$L$4:$L$305)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133</v>
      </c>
      <c r="E88" s="24" t="s">
        <v>4</v>
      </c>
      <c r="F88" s="28">
        <f ca="1">SUMIF('SAE Custeio'!$K$4:$L$305,PTRES!C88,'SAE Custeio'!$L$4:$L$305)</f>
        <v>138594.79999999999</v>
      </c>
      <c r="G88" s="54"/>
    </row>
    <row r="89" spans="1:7" ht="24.95" customHeight="1" x14ac:dyDescent="0.2">
      <c r="A89" s="89" t="s">
        <v>164</v>
      </c>
      <c r="B89" s="87"/>
      <c r="C89" s="88"/>
      <c r="D89" s="87"/>
      <c r="E89" s="87"/>
      <c r="F89" s="90">
        <f ca="1">SUM(F3:F88)</f>
        <v>11388302.639999999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sqref="A1:XFD1048576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158</v>
      </c>
    </row>
    <row r="3" spans="1:7" ht="45" x14ac:dyDescent="0.2">
      <c r="A3" s="135" t="s">
        <v>32</v>
      </c>
      <c r="B3" s="135"/>
      <c r="C3" s="95" t="s">
        <v>159</v>
      </c>
      <c r="D3" s="96" t="s">
        <v>0</v>
      </c>
      <c r="E3" s="96" t="s">
        <v>160</v>
      </c>
      <c r="F3" s="96" t="s">
        <v>161</v>
      </c>
      <c r="G3" s="97" t="s">
        <v>162</v>
      </c>
    </row>
    <row r="4" spans="1:7" ht="33.75" x14ac:dyDescent="0.2">
      <c r="A4" s="135"/>
      <c r="B4" s="135"/>
      <c r="C4" s="98" t="s">
        <v>1</v>
      </c>
      <c r="D4" s="99" t="s">
        <v>163</v>
      </c>
      <c r="E4" s="99" t="s">
        <v>163</v>
      </c>
      <c r="F4" s="99" t="s">
        <v>163</v>
      </c>
      <c r="G4" s="100" t="s">
        <v>163</v>
      </c>
    </row>
    <row r="5" spans="1:7" ht="22.5" x14ac:dyDescent="0.2">
      <c r="A5" s="134" t="s">
        <v>2</v>
      </c>
      <c r="B5" s="134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4"/>
      <c r="B6" s="134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4"/>
      <c r="B7" s="134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4"/>
      <c r="B8" s="134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4"/>
      <c r="B9" s="134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4"/>
      <c r="B10" s="134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4"/>
      <c r="B11" s="134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4"/>
      <c r="B12" s="134" t="s">
        <v>18</v>
      </c>
      <c r="C12" s="115" t="s">
        <v>12</v>
      </c>
      <c r="D12" s="101">
        <v>278139</v>
      </c>
      <c r="E12" s="101">
        <v>210133.02</v>
      </c>
      <c r="F12" s="101">
        <v>134090</v>
      </c>
      <c r="G12" s="102">
        <v>126010.25</v>
      </c>
    </row>
    <row r="13" spans="1:7" ht="22.5" x14ac:dyDescent="0.2">
      <c r="A13" s="134"/>
      <c r="B13" s="134"/>
      <c r="C13" s="115" t="s">
        <v>4</v>
      </c>
      <c r="D13" s="101">
        <v>3599872</v>
      </c>
      <c r="E13" s="101">
        <v>1472111.8</v>
      </c>
      <c r="F13" s="101">
        <v>1030848.44</v>
      </c>
      <c r="G13" s="102">
        <v>969487.62</v>
      </c>
    </row>
    <row r="14" spans="1:7" x14ac:dyDescent="0.2">
      <c r="A14" s="134"/>
      <c r="B14" s="134"/>
      <c r="C14" s="103" t="s">
        <v>6</v>
      </c>
      <c r="D14" s="104">
        <v>3878011</v>
      </c>
      <c r="E14" s="104">
        <v>1682244.82</v>
      </c>
      <c r="F14" s="104">
        <v>1164938.44</v>
      </c>
      <c r="G14" s="105">
        <v>1095497.8700000001</v>
      </c>
    </row>
    <row r="15" spans="1:7" x14ac:dyDescent="0.2">
      <c r="A15" s="134"/>
      <c r="B15" s="134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4"/>
      <c r="B16" s="134"/>
      <c r="C16" s="115" t="s">
        <v>4</v>
      </c>
      <c r="D16" s="101">
        <v>72470</v>
      </c>
      <c r="E16" s="101">
        <v>44290.14</v>
      </c>
      <c r="F16" s="101">
        <v>42790.14</v>
      </c>
      <c r="G16" s="102">
        <v>42552.73</v>
      </c>
    </row>
    <row r="17" spans="1:7" x14ac:dyDescent="0.2">
      <c r="A17" s="134"/>
      <c r="B17" s="134"/>
      <c r="C17" s="103" t="s">
        <v>6</v>
      </c>
      <c r="D17" s="104">
        <v>162470</v>
      </c>
      <c r="E17" s="104">
        <v>44290.14</v>
      </c>
      <c r="F17" s="104">
        <v>42790.14</v>
      </c>
      <c r="G17" s="105">
        <v>42552.73</v>
      </c>
    </row>
    <row r="18" spans="1:7" x14ac:dyDescent="0.2">
      <c r="A18" s="134" t="s">
        <v>10</v>
      </c>
      <c r="B18" s="134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4"/>
      <c r="B19" s="134"/>
      <c r="C19" s="115" t="s">
        <v>4</v>
      </c>
      <c r="D19" s="101">
        <v>6965950</v>
      </c>
      <c r="E19" s="101">
        <v>809230.25</v>
      </c>
      <c r="F19" s="101">
        <v>510414.14</v>
      </c>
      <c r="G19" s="102">
        <v>508217.13</v>
      </c>
    </row>
    <row r="20" spans="1:7" x14ac:dyDescent="0.2">
      <c r="A20" s="134"/>
      <c r="B20" s="134"/>
      <c r="C20" s="103" t="s">
        <v>6</v>
      </c>
      <c r="D20" s="104">
        <v>7927207</v>
      </c>
      <c r="E20" s="104">
        <v>1430784.05</v>
      </c>
      <c r="F20" s="104">
        <v>1118527.94</v>
      </c>
      <c r="G20" s="105">
        <v>1116330.93</v>
      </c>
    </row>
    <row r="21" spans="1:7" x14ac:dyDescent="0.2">
      <c r="A21" s="134"/>
      <c r="B21" s="134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4"/>
      <c r="B22" s="134"/>
      <c r="C22" s="115" t="s">
        <v>4</v>
      </c>
      <c r="D22" s="101">
        <v>3089464</v>
      </c>
      <c r="E22" s="101">
        <v>1747038.26</v>
      </c>
      <c r="F22" s="101">
        <v>1623983.87</v>
      </c>
      <c r="G22" s="102">
        <v>1559691.77</v>
      </c>
    </row>
    <row r="23" spans="1:7" x14ac:dyDescent="0.2">
      <c r="A23" s="134"/>
      <c r="B23" s="134"/>
      <c r="C23" s="103" t="s">
        <v>6</v>
      </c>
      <c r="D23" s="104">
        <v>3764811</v>
      </c>
      <c r="E23" s="104">
        <v>2053145.4</v>
      </c>
      <c r="F23" s="104">
        <v>1777053.01</v>
      </c>
      <c r="G23" s="105">
        <v>1712760.91</v>
      </c>
    </row>
    <row r="24" spans="1:7" x14ac:dyDescent="0.2">
      <c r="A24" s="134"/>
      <c r="B24" s="134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74160.41</v>
      </c>
    </row>
    <row r="25" spans="1:7" ht="22.5" x14ac:dyDescent="0.2">
      <c r="A25" s="134"/>
      <c r="B25" s="134"/>
      <c r="C25" s="115" t="s">
        <v>4</v>
      </c>
      <c r="D25" s="101">
        <v>3716585</v>
      </c>
      <c r="E25" s="101">
        <v>2142304.48</v>
      </c>
      <c r="F25" s="101">
        <v>1614094.59</v>
      </c>
      <c r="G25" s="102">
        <v>1428717.56</v>
      </c>
    </row>
    <row r="26" spans="1:7" x14ac:dyDescent="0.2">
      <c r="A26" s="134"/>
      <c r="B26" s="134"/>
      <c r="C26" s="103" t="s">
        <v>6</v>
      </c>
      <c r="D26" s="104">
        <v>3898549</v>
      </c>
      <c r="E26" s="104">
        <v>2295904.89</v>
      </c>
      <c r="F26" s="104">
        <v>1688255</v>
      </c>
      <c r="G26" s="105">
        <v>1502877.97</v>
      </c>
    </row>
    <row r="27" spans="1:7" x14ac:dyDescent="0.2">
      <c r="A27" s="134"/>
      <c r="B27" s="134" t="s">
        <v>15</v>
      </c>
      <c r="C27" s="115" t="s">
        <v>12</v>
      </c>
      <c r="D27" s="101">
        <v>1128569</v>
      </c>
      <c r="E27" s="101">
        <v>886916.96</v>
      </c>
      <c r="F27" s="101">
        <v>384900</v>
      </c>
      <c r="G27" s="102">
        <v>362383.35</v>
      </c>
    </row>
    <row r="28" spans="1:7" ht="22.5" x14ac:dyDescent="0.2">
      <c r="A28" s="134"/>
      <c r="B28" s="134"/>
      <c r="C28" s="115" t="s">
        <v>4</v>
      </c>
      <c r="D28" s="101">
        <v>3203792</v>
      </c>
      <c r="E28" s="101">
        <v>1883934.75</v>
      </c>
      <c r="F28" s="101">
        <v>1270368.07</v>
      </c>
      <c r="G28" s="102">
        <v>1213802.27</v>
      </c>
    </row>
    <row r="29" spans="1:7" x14ac:dyDescent="0.2">
      <c r="A29" s="134"/>
      <c r="B29" s="134"/>
      <c r="C29" s="103" t="s">
        <v>6</v>
      </c>
      <c r="D29" s="104">
        <v>4332361</v>
      </c>
      <c r="E29" s="104">
        <v>2770851.71</v>
      </c>
      <c r="F29" s="104">
        <v>1655268.07</v>
      </c>
      <c r="G29" s="105">
        <v>1576185.62</v>
      </c>
    </row>
    <row r="30" spans="1:7" x14ac:dyDescent="0.2">
      <c r="A30" s="134"/>
      <c r="B30" s="134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4"/>
      <c r="B31" s="134"/>
      <c r="C31" s="115" t="s">
        <v>4</v>
      </c>
      <c r="D31" s="101">
        <v>699548</v>
      </c>
      <c r="E31" s="101">
        <v>479033.74</v>
      </c>
      <c r="F31" s="101">
        <v>351878.62</v>
      </c>
      <c r="G31" s="102">
        <v>347848.7</v>
      </c>
    </row>
    <row r="32" spans="1:7" x14ac:dyDescent="0.2">
      <c r="A32" s="134"/>
      <c r="B32" s="134"/>
      <c r="C32" s="103" t="s">
        <v>6</v>
      </c>
      <c r="D32" s="104">
        <v>819637</v>
      </c>
      <c r="E32" s="104">
        <v>572343.73</v>
      </c>
      <c r="F32" s="104">
        <v>403878.61</v>
      </c>
      <c r="G32" s="105">
        <v>399848.69</v>
      </c>
    </row>
    <row r="33" spans="1:7" x14ac:dyDescent="0.2">
      <c r="A33" s="134" t="s">
        <v>17</v>
      </c>
      <c r="B33" s="134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4"/>
      <c r="B34" s="134"/>
      <c r="C34" s="115" t="s">
        <v>4</v>
      </c>
      <c r="D34" s="101">
        <v>6451547</v>
      </c>
      <c r="E34" s="101">
        <v>5694766.5</v>
      </c>
      <c r="F34" s="101">
        <v>4094996.85</v>
      </c>
      <c r="G34" s="102">
        <v>3912150.69</v>
      </c>
    </row>
    <row r="35" spans="1:7" x14ac:dyDescent="0.2">
      <c r="A35" s="134"/>
      <c r="B35" s="134"/>
      <c r="C35" s="103" t="s">
        <v>6</v>
      </c>
      <c r="D35" s="104">
        <v>6699250</v>
      </c>
      <c r="E35" s="104">
        <v>5897877.5</v>
      </c>
      <c r="F35" s="104">
        <v>4165497.85</v>
      </c>
      <c r="G35" s="105">
        <v>3982651.69</v>
      </c>
    </row>
    <row r="36" spans="1:7" x14ac:dyDescent="0.2">
      <c r="A36" s="134"/>
      <c r="B36" s="134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4"/>
      <c r="B37" s="134"/>
      <c r="C37" s="115" t="s">
        <v>4</v>
      </c>
      <c r="D37" s="101">
        <v>6592339</v>
      </c>
      <c r="E37" s="101">
        <v>5308945.82</v>
      </c>
      <c r="F37" s="101">
        <v>3594199.57</v>
      </c>
      <c r="G37" s="102">
        <v>3246138.69</v>
      </c>
    </row>
    <row r="38" spans="1:7" x14ac:dyDescent="0.2">
      <c r="A38" s="134"/>
      <c r="B38" s="134"/>
      <c r="C38" s="103" t="s">
        <v>6</v>
      </c>
      <c r="D38" s="104">
        <v>6713781</v>
      </c>
      <c r="E38" s="104">
        <v>5386534.9699999997</v>
      </c>
      <c r="F38" s="104">
        <v>3621138.72</v>
      </c>
      <c r="G38" s="105">
        <v>3273077.84</v>
      </c>
    </row>
    <row r="39" spans="1:7" ht="22.5" x14ac:dyDescent="0.2">
      <c r="A39" s="134" t="s">
        <v>21</v>
      </c>
      <c r="B39" s="134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4"/>
      <c r="B40" s="134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4"/>
      <c r="B41" s="134" t="s">
        <v>23</v>
      </c>
      <c r="C41" s="115" t="s">
        <v>12</v>
      </c>
      <c r="D41" s="101">
        <v>401466</v>
      </c>
      <c r="E41" s="101">
        <v>133871.54</v>
      </c>
      <c r="F41" s="101">
        <v>75306</v>
      </c>
      <c r="G41" s="102">
        <v>75306</v>
      </c>
    </row>
    <row r="42" spans="1:7" ht="22.5" x14ac:dyDescent="0.2">
      <c r="A42" s="134"/>
      <c r="B42" s="134"/>
      <c r="C42" s="115" t="s">
        <v>4</v>
      </c>
      <c r="D42" s="101">
        <v>5298585</v>
      </c>
      <c r="E42" s="101">
        <v>4433908.59</v>
      </c>
      <c r="F42" s="101">
        <v>3822465.33</v>
      </c>
      <c r="G42" s="102">
        <v>3795537.62</v>
      </c>
    </row>
    <row r="43" spans="1:7" x14ac:dyDescent="0.2">
      <c r="A43" s="134"/>
      <c r="B43" s="134"/>
      <c r="C43" s="103" t="s">
        <v>6</v>
      </c>
      <c r="D43" s="104">
        <v>5700051</v>
      </c>
      <c r="E43" s="104">
        <v>4567780.13</v>
      </c>
      <c r="F43" s="104">
        <v>3897771.33</v>
      </c>
      <c r="G43" s="105">
        <v>3870843.62</v>
      </c>
    </row>
    <row r="44" spans="1:7" x14ac:dyDescent="0.2">
      <c r="A44" s="134"/>
      <c r="B44" s="134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54529.5</v>
      </c>
    </row>
    <row r="45" spans="1:7" ht="22.5" x14ac:dyDescent="0.2">
      <c r="A45" s="134"/>
      <c r="B45" s="134"/>
      <c r="C45" s="115" t="s">
        <v>4</v>
      </c>
      <c r="D45" s="101">
        <v>4889267</v>
      </c>
      <c r="E45" s="101">
        <v>4223027.0199999996</v>
      </c>
      <c r="F45" s="101">
        <v>2678644.56</v>
      </c>
      <c r="G45" s="102">
        <v>2529321.83</v>
      </c>
    </row>
    <row r="46" spans="1:7" x14ac:dyDescent="0.2">
      <c r="A46" s="134"/>
      <c r="B46" s="134"/>
      <c r="C46" s="103" t="s">
        <v>6</v>
      </c>
      <c r="D46" s="104">
        <v>5299086</v>
      </c>
      <c r="E46" s="104">
        <v>4545464.8499999996</v>
      </c>
      <c r="F46" s="104">
        <v>2733174.06</v>
      </c>
      <c r="G46" s="105">
        <v>2583851.33</v>
      </c>
    </row>
    <row r="47" spans="1:7" x14ac:dyDescent="0.2">
      <c r="A47" s="134" t="s">
        <v>25</v>
      </c>
      <c r="B47" s="134" t="s">
        <v>26</v>
      </c>
      <c r="C47" s="115" t="s">
        <v>12</v>
      </c>
      <c r="D47" s="101">
        <v>1223354</v>
      </c>
      <c r="E47" s="101">
        <v>614523.85</v>
      </c>
      <c r="F47" s="101">
        <v>310070.84999999998</v>
      </c>
      <c r="G47" s="102">
        <v>301694.24</v>
      </c>
    </row>
    <row r="48" spans="1:7" ht="22.5" x14ac:dyDescent="0.2">
      <c r="A48" s="134"/>
      <c r="B48" s="134"/>
      <c r="C48" s="115" t="s">
        <v>4</v>
      </c>
      <c r="D48" s="101">
        <v>28557111</v>
      </c>
      <c r="E48" s="101">
        <v>26502428.879999999</v>
      </c>
      <c r="F48" s="101">
        <v>25027943.68</v>
      </c>
      <c r="G48" s="102">
        <v>24304718.079999998</v>
      </c>
    </row>
    <row r="49" spans="1:7" x14ac:dyDescent="0.2">
      <c r="A49" s="134"/>
      <c r="B49" s="134"/>
      <c r="C49" s="103" t="s">
        <v>6</v>
      </c>
      <c r="D49" s="104">
        <v>29780465</v>
      </c>
      <c r="E49" s="104">
        <v>27116952.73</v>
      </c>
      <c r="F49" s="104">
        <v>25338014.530000001</v>
      </c>
      <c r="G49" s="105">
        <v>24606412.32</v>
      </c>
    </row>
    <row r="50" spans="1:7" ht="22.5" x14ac:dyDescent="0.2">
      <c r="A50" s="134"/>
      <c r="B50" s="134" t="s">
        <v>27</v>
      </c>
      <c r="C50" s="115" t="s">
        <v>4</v>
      </c>
      <c r="D50" s="101">
        <v>24199768</v>
      </c>
      <c r="E50" s="101">
        <v>23912331.940000001</v>
      </c>
      <c r="F50" s="101">
        <v>23657509.960000001</v>
      </c>
      <c r="G50" s="102">
        <v>23215043.379999999</v>
      </c>
    </row>
    <row r="51" spans="1:7" x14ac:dyDescent="0.2">
      <c r="A51" s="134"/>
      <c r="B51" s="134"/>
      <c r="C51" s="103" t="s">
        <v>6</v>
      </c>
      <c r="D51" s="104">
        <v>24199768</v>
      </c>
      <c r="E51" s="104">
        <v>23912331.940000001</v>
      </c>
      <c r="F51" s="104">
        <v>23657509.960000001</v>
      </c>
      <c r="G51" s="105">
        <v>23215043.379999999</v>
      </c>
    </row>
    <row r="52" spans="1:7" ht="22.5" x14ac:dyDescent="0.2">
      <c r="A52" s="134"/>
      <c r="B52" s="134" t="s">
        <v>28</v>
      </c>
      <c r="C52" s="115" t="s">
        <v>5</v>
      </c>
      <c r="D52" s="101">
        <v>347931976</v>
      </c>
      <c r="E52" s="101">
        <v>332734418.89999998</v>
      </c>
      <c r="F52" s="101">
        <v>320140934.08999997</v>
      </c>
      <c r="G52" s="102">
        <v>314366282.93000001</v>
      </c>
    </row>
    <row r="53" spans="1:7" x14ac:dyDescent="0.2">
      <c r="A53" s="134"/>
      <c r="B53" s="134"/>
      <c r="C53" s="103" t="s">
        <v>6</v>
      </c>
      <c r="D53" s="104">
        <v>347931976</v>
      </c>
      <c r="E53" s="104">
        <v>332734418.89999998</v>
      </c>
      <c r="F53" s="104">
        <v>320140934.08999997</v>
      </c>
      <c r="G53" s="105">
        <v>314366282.93000001</v>
      </c>
    </row>
    <row r="54" spans="1:7" ht="22.5" x14ac:dyDescent="0.2">
      <c r="A54" s="134"/>
      <c r="B54" s="134" t="s">
        <v>29</v>
      </c>
      <c r="C54" s="115" t="s">
        <v>4</v>
      </c>
      <c r="D54" s="101">
        <v>22780134</v>
      </c>
      <c r="E54" s="101">
        <v>16772377.17</v>
      </c>
      <c r="F54" s="101">
        <v>15362295.43</v>
      </c>
      <c r="G54" s="102">
        <v>15340292.529999999</v>
      </c>
    </row>
    <row r="55" spans="1:7" x14ac:dyDescent="0.2">
      <c r="A55" s="134"/>
      <c r="B55" s="134"/>
      <c r="C55" s="103" t="s">
        <v>6</v>
      </c>
      <c r="D55" s="104">
        <v>22780134</v>
      </c>
      <c r="E55" s="104">
        <v>16772377.17</v>
      </c>
      <c r="F55" s="104">
        <v>15362295.43</v>
      </c>
      <c r="G55" s="105">
        <v>15340292.529999999</v>
      </c>
    </row>
    <row r="56" spans="1:7" ht="22.5" x14ac:dyDescent="0.2">
      <c r="A56" s="134"/>
      <c r="B56" s="134" t="s">
        <v>30</v>
      </c>
      <c r="C56" s="115" t="s">
        <v>4</v>
      </c>
      <c r="D56" s="101">
        <v>832423</v>
      </c>
      <c r="E56" s="101">
        <v>477543.52</v>
      </c>
      <c r="F56" s="101">
        <v>287334.76</v>
      </c>
      <c r="G56" s="102">
        <v>279636.78000000003</v>
      </c>
    </row>
    <row r="57" spans="1:7" x14ac:dyDescent="0.2">
      <c r="A57" s="134"/>
      <c r="B57" s="134"/>
      <c r="C57" s="103" t="s">
        <v>6</v>
      </c>
      <c r="D57" s="104">
        <v>832423</v>
      </c>
      <c r="E57" s="104">
        <v>477543.52</v>
      </c>
      <c r="F57" s="104">
        <v>287334.76</v>
      </c>
      <c r="G57" s="105">
        <v>279636.78000000003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437998675.19</v>
      </c>
      <c r="F58" s="104">
        <v>412789385.29000002</v>
      </c>
      <c r="G58" s="105">
        <v>404676943.58999997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76" sqref="C76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202</v>
      </c>
    </row>
    <row r="2" spans="1:13" ht="15" customHeight="1" thickBot="1" x14ac:dyDescent="0.25">
      <c r="L2" s="74" t="s">
        <v>165</v>
      </c>
      <c r="M2" s="91" t="s">
        <v>241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137</v>
      </c>
      <c r="E3" s="162" t="s">
        <v>138</v>
      </c>
      <c r="F3" s="142" t="s">
        <v>40</v>
      </c>
      <c r="G3" s="151" t="s">
        <v>139</v>
      </c>
      <c r="H3" s="151" t="s">
        <v>140</v>
      </c>
      <c r="I3" s="153" t="s">
        <v>136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6"/>
      <c r="B6" s="149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6"/>
      <c r="B7" s="149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210133.02</v>
      </c>
      <c r="F12" s="33">
        <f t="shared" si="3"/>
        <v>0.7554964244496456</v>
      </c>
      <c r="G12" s="32">
        <f ca="1">PTRES!F16+PTRES!F18</f>
        <v>13556.98</v>
      </c>
      <c r="H12" s="32">
        <f ca="1">D12-E12-G12</f>
        <v>54449.000000000015</v>
      </c>
      <c r="I12" s="33">
        <f t="shared" ref="I12:I48" ca="1" si="4">(E12+G12)/D12</f>
        <v>0.8042381686854414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6"/>
      <c r="B13" s="149"/>
      <c r="C13" s="31" t="s">
        <v>4</v>
      </c>
      <c r="D13" s="32">
        <f>BASE!D13</f>
        <v>3599872</v>
      </c>
      <c r="E13" s="32">
        <f>BASE!E13</f>
        <v>1472111.8</v>
      </c>
      <c r="F13" s="33">
        <f t="shared" si="3"/>
        <v>0.4089344843372209</v>
      </c>
      <c r="G13" s="32">
        <f ca="1">PTRES!F15+PTRES!F17+PTRES!F19</f>
        <v>176506.97999999998</v>
      </c>
      <c r="H13" s="32">
        <f ca="1">D13-E13-G13</f>
        <v>1951253.2200000002</v>
      </c>
      <c r="I13" s="33">
        <f t="shared" ca="1" si="4"/>
        <v>0.45796594434468779</v>
      </c>
      <c r="J13" s="32">
        <f>BASE!F13</f>
        <v>1030848.44</v>
      </c>
      <c r="K13" s="33">
        <f t="shared" si="1"/>
        <v>0.28635697047006115</v>
      </c>
      <c r="L13" s="34">
        <f>BASE!G13</f>
        <v>969487.62</v>
      </c>
      <c r="M13" s="43">
        <f t="shared" si="2"/>
        <v>0.26931169219350021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3878011</v>
      </c>
      <c r="E14" s="36">
        <f>SUM(E12:E13)</f>
        <v>1682244.82</v>
      </c>
      <c r="F14" s="37">
        <f t="shared" si="3"/>
        <v>0.4337906261740877</v>
      </c>
      <c r="G14" s="77">
        <f ca="1">SUM(G12:G13)</f>
        <v>190063.96</v>
      </c>
      <c r="H14" s="77">
        <f ca="1">SUM(H12:H13)</f>
        <v>2005702.2200000002</v>
      </c>
      <c r="I14" s="78">
        <f t="shared" ca="1" si="4"/>
        <v>0.48280130716493586</v>
      </c>
      <c r="J14" s="36">
        <f>SUM(J12:J13)</f>
        <v>1164938.44</v>
      </c>
      <c r="K14" s="37">
        <f t="shared" si="1"/>
        <v>0.300395857567191</v>
      </c>
      <c r="L14" s="36">
        <f>SUM(L12:L13)</f>
        <v>1095497.8700000001</v>
      </c>
      <c r="M14" s="44">
        <f t="shared" si="2"/>
        <v>0.2824896241913703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809230.25</v>
      </c>
      <c r="F19" s="33">
        <f t="shared" si="3"/>
        <v>0.11616940259404676</v>
      </c>
      <c r="G19" s="32">
        <f ca="1">PTRES!F21+PTRES!F22+PTRES!F24+PTRES!F26+PTRES!F27+PTRES!F28+PTRES!F29+PTRES!F30+PTRES!F31</f>
        <v>5662335.9699999997</v>
      </c>
      <c r="H19" s="32">
        <f ca="1">D19-E19-G19</f>
        <v>494383.78000000026</v>
      </c>
      <c r="I19" s="33">
        <f t="shared" ca="1" si="4"/>
        <v>0.92902852015877224</v>
      </c>
      <c r="J19" s="32">
        <f>BASE!F19</f>
        <v>510414.14</v>
      </c>
      <c r="K19" s="33">
        <f t="shared" si="1"/>
        <v>7.3272725184648183E-2</v>
      </c>
      <c r="L19" s="34">
        <f>BASE!G19</f>
        <v>508217.13</v>
      </c>
      <c r="M19" s="43">
        <f t="shared" si="2"/>
        <v>7.2957332452859985E-2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1430784.05</v>
      </c>
      <c r="F20" s="37">
        <f t="shared" si="3"/>
        <v>0.18049031014328251</v>
      </c>
      <c r="G20" s="77">
        <f ca="1">SUM(G18:G19)</f>
        <v>5662335.9699999997</v>
      </c>
      <c r="H20" s="77">
        <f ca="1">SUM(H18:H19)</f>
        <v>834086.98000000021</v>
      </c>
      <c r="I20" s="78">
        <f t="shared" ca="1" si="4"/>
        <v>0.8947817333393715</v>
      </c>
      <c r="J20" s="36">
        <f>SUM(J18:J19)</f>
        <v>1118527.94</v>
      </c>
      <c r="K20" s="37">
        <f t="shared" si="1"/>
        <v>0.14109987792674014</v>
      </c>
      <c r="L20" s="36">
        <f>SUM(L18:L19)</f>
        <v>1116330.9300000002</v>
      </c>
      <c r="M20" s="44">
        <f t="shared" si="2"/>
        <v>0.14082272987194611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9"/>
      <c r="C22" s="31" t="s">
        <v>4</v>
      </c>
      <c r="D22" s="32">
        <f>BASE!D22</f>
        <v>3089464</v>
      </c>
      <c r="E22" s="32">
        <f>BASE!E22</f>
        <v>1747038.26</v>
      </c>
      <c r="F22" s="33">
        <f t="shared" si="3"/>
        <v>0.5654826403544434</v>
      </c>
      <c r="G22" s="32">
        <f ca="1">PTRES!F33+PTRES!F34+PTRES!F35</f>
        <v>351641.47</v>
      </c>
      <c r="H22" s="32">
        <f ca="1">D22-E22-G22</f>
        <v>990784.27</v>
      </c>
      <c r="I22" s="33">
        <f t="shared" ca="1" si="4"/>
        <v>0.67930221229313559</v>
      </c>
      <c r="J22" s="32">
        <f>BASE!F22</f>
        <v>1623983.87</v>
      </c>
      <c r="K22" s="33">
        <f t="shared" si="1"/>
        <v>0.5256523040889941</v>
      </c>
      <c r="L22" s="34">
        <f>BASE!G22</f>
        <v>1559691.77</v>
      </c>
      <c r="M22" s="43">
        <f t="shared" si="2"/>
        <v>0.50484218945422243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3764811</v>
      </c>
      <c r="E23" s="36">
        <f>SUM(E21:E22)</f>
        <v>2053145.4</v>
      </c>
      <c r="F23" s="37">
        <f t="shared" si="3"/>
        <v>0.54535151963803763</v>
      </c>
      <c r="G23" s="77">
        <f ca="1">SUM(G21:G22)</f>
        <v>351641.47</v>
      </c>
      <c r="H23" s="77">
        <f ca="1">SUM(H21:H22)</f>
        <v>1360024.13</v>
      </c>
      <c r="I23" s="78">
        <f t="shared" ca="1" si="4"/>
        <v>0.63875367714342102</v>
      </c>
      <c r="J23" s="36">
        <f>SUM(J21:J22)</f>
        <v>1777053.0100000002</v>
      </c>
      <c r="K23" s="37">
        <f t="shared" si="1"/>
        <v>0.47201652619480772</v>
      </c>
      <c r="L23" s="36">
        <f>SUM(L21:L22)</f>
        <v>1712760.9100000001</v>
      </c>
      <c r="M23" s="44">
        <f t="shared" si="2"/>
        <v>0.45493941395730098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6"/>
      <c r="B25" s="149"/>
      <c r="C25" s="31" t="s">
        <v>4</v>
      </c>
      <c r="D25" s="32">
        <f>BASE!D25</f>
        <v>3716585</v>
      </c>
      <c r="E25" s="32">
        <f>BASE!E25</f>
        <v>2142304.48</v>
      </c>
      <c r="F25" s="33">
        <f t="shared" si="3"/>
        <v>0.5764174585002092</v>
      </c>
      <c r="G25" s="32">
        <f ca="1">PTRES!F37+PTRES!F38+PTRES!F39</f>
        <v>685974.89</v>
      </c>
      <c r="H25" s="32">
        <f ca="1">D25-E25-G25</f>
        <v>888305.63</v>
      </c>
      <c r="I25" s="33">
        <f t="shared" ca="1" si="4"/>
        <v>0.76098874908013681</v>
      </c>
      <c r="J25" s="32">
        <f>BASE!F25</f>
        <v>1614094.59</v>
      </c>
      <c r="K25" s="33">
        <f t="shared" si="1"/>
        <v>0.43429508271706418</v>
      </c>
      <c r="L25" s="34">
        <f>BASE!G25</f>
        <v>1428717.56</v>
      </c>
      <c r="M25" s="43">
        <f t="shared" si="2"/>
        <v>0.38441675893326804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3898549</v>
      </c>
      <c r="E26" s="36">
        <f>SUM(E24:E25)</f>
        <v>2295904.89</v>
      </c>
      <c r="F26" s="37">
        <f t="shared" si="3"/>
        <v>0.58891266725132863</v>
      </c>
      <c r="G26" s="77">
        <f ca="1">SUM(G24:G25)</f>
        <v>685974.89</v>
      </c>
      <c r="H26" s="77">
        <f ca="1">SUM(H24:H25)</f>
        <v>916669.22</v>
      </c>
      <c r="I26" s="78">
        <f t="shared" ca="1" si="4"/>
        <v>0.7648691295145964</v>
      </c>
      <c r="J26" s="36">
        <f>SUM(J24:J25)</f>
        <v>1688255</v>
      </c>
      <c r="K26" s="37">
        <f t="shared" si="1"/>
        <v>0.4330470131323218</v>
      </c>
      <c r="L26" s="36">
        <f>SUM(L24:L25)</f>
        <v>1502877.97</v>
      </c>
      <c r="M26" s="44">
        <f t="shared" si="2"/>
        <v>0.38549675020116458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384900</v>
      </c>
      <c r="K27" s="33">
        <f t="shared" si="1"/>
        <v>0.34105136681939696</v>
      </c>
      <c r="L27" s="34">
        <f>BASE!G27</f>
        <v>362383.35</v>
      </c>
      <c r="M27" s="43">
        <f t="shared" si="2"/>
        <v>0.32109986186046219</v>
      </c>
    </row>
    <row r="28" spans="1:13" ht="22.5" x14ac:dyDescent="0.2">
      <c r="A28" s="146"/>
      <c r="B28" s="149"/>
      <c r="C28" s="31" t="s">
        <v>4</v>
      </c>
      <c r="D28" s="32">
        <f>BASE!D28</f>
        <v>3203792</v>
      </c>
      <c r="E28" s="32">
        <f>BASE!E28</f>
        <v>1883934.75</v>
      </c>
      <c r="F28" s="33">
        <f t="shared" si="3"/>
        <v>0.58803279051823587</v>
      </c>
      <c r="G28" s="32">
        <f ca="1">PTRES!F41+PTRES!F42+PTRES!F43+PTRES!F44</f>
        <v>250978.19999999998</v>
      </c>
      <c r="H28" s="32">
        <f ca="1">D28-E28-G28</f>
        <v>1068879.05</v>
      </c>
      <c r="I28" s="33">
        <f t="shared" ca="1" si="4"/>
        <v>0.66637064765752585</v>
      </c>
      <c r="J28" s="32">
        <f>BASE!F28</f>
        <v>1270368.07</v>
      </c>
      <c r="K28" s="33">
        <f t="shared" si="1"/>
        <v>0.39652014550257947</v>
      </c>
      <c r="L28" s="34">
        <f>BASE!G28</f>
        <v>1213802.27</v>
      </c>
      <c r="M28" s="43">
        <f t="shared" si="2"/>
        <v>0.37886425523254941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4332361</v>
      </c>
      <c r="E29" s="36">
        <f>SUM(E27:E28)</f>
        <v>2770851.71</v>
      </c>
      <c r="F29" s="37">
        <f t="shared" si="3"/>
        <v>0.63957082754645789</v>
      </c>
      <c r="G29" s="77">
        <f ca="1">SUM(G27:G28)</f>
        <v>303295</v>
      </c>
      <c r="H29" s="77">
        <f ca="1">SUM(H27:H28)</f>
        <v>1258214.29</v>
      </c>
      <c r="I29" s="78">
        <f t="shared" ca="1" si="4"/>
        <v>0.70957768985548531</v>
      </c>
      <c r="J29" s="36">
        <f>SUM(J27:J28)</f>
        <v>1655268.07</v>
      </c>
      <c r="K29" s="37">
        <f t="shared" si="1"/>
        <v>0.38207067001110945</v>
      </c>
      <c r="L29" s="36">
        <f>SUM(L27:L28)</f>
        <v>1576185.62</v>
      </c>
      <c r="M29" s="44">
        <f t="shared" si="2"/>
        <v>0.36381677796471718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479033.74</v>
      </c>
      <c r="F31" s="33">
        <f t="shared" si="3"/>
        <v>0.68477608398565926</v>
      </c>
      <c r="G31" s="32">
        <f ca="1">PTRES!F46+PTRES!F47+PTRES!F48+PTRES!F49</f>
        <v>112080</v>
      </c>
      <c r="H31" s="32">
        <f ca="1">D31-E31-G31</f>
        <v>108434.26000000001</v>
      </c>
      <c r="I31" s="33">
        <f t="shared" ca="1" si="4"/>
        <v>0.84499382458387418</v>
      </c>
      <c r="J31" s="32">
        <f>BASE!F31</f>
        <v>351878.62</v>
      </c>
      <c r="K31" s="33">
        <f t="shared" si="1"/>
        <v>0.5030085426589741</v>
      </c>
      <c r="L31" s="34">
        <f>BASE!G31</f>
        <v>347848.7</v>
      </c>
      <c r="M31" s="43">
        <f t="shared" si="2"/>
        <v>0.4972477942900273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572343.73</v>
      </c>
      <c r="F32" s="47">
        <f t="shared" si="3"/>
        <v>0.69828927927850981</v>
      </c>
      <c r="G32" s="79">
        <f ca="1">SUM(G30:G31)</f>
        <v>112080</v>
      </c>
      <c r="H32" s="79">
        <f ca="1">SUM(H30:H31)</f>
        <v>135213.27000000002</v>
      </c>
      <c r="I32" s="80">
        <f t="shared" ca="1" si="4"/>
        <v>0.8350327401032408</v>
      </c>
      <c r="J32" s="46">
        <f>SUM(J30:J31)</f>
        <v>403878.61</v>
      </c>
      <c r="K32" s="47">
        <f t="shared" si="1"/>
        <v>0.49275302359459122</v>
      </c>
      <c r="L32" s="46">
        <f>SUM(L30:L31)</f>
        <v>399848.69</v>
      </c>
      <c r="M32" s="48">
        <f t="shared" si="2"/>
        <v>0.48783631046426651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6451547</v>
      </c>
      <c r="E34" s="32">
        <f>BASE!E34</f>
        <v>5694766.5</v>
      </c>
      <c r="F34" s="33">
        <f t="shared" si="3"/>
        <v>0.88269782425827481</v>
      </c>
      <c r="G34" s="32">
        <f ca="1">PTRES!F51+PTRES!F53+PTRES!F54+PTRES!F55</f>
        <v>105585.28</v>
      </c>
      <c r="H34" s="32">
        <f ca="1">D34-E34-G34</f>
        <v>651195.22</v>
      </c>
      <c r="I34" s="33">
        <f t="shared" ca="1" si="4"/>
        <v>0.89906370983579598</v>
      </c>
      <c r="J34" s="32">
        <f>BASE!F34</f>
        <v>4094996.85</v>
      </c>
      <c r="K34" s="33">
        <f t="shared" si="1"/>
        <v>0.63473099552711931</v>
      </c>
      <c r="L34" s="34">
        <f>BASE!G34</f>
        <v>3912150.69</v>
      </c>
      <c r="M34" s="43">
        <f t="shared" si="2"/>
        <v>0.60638955121926574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6699250</v>
      </c>
      <c r="E35" s="36">
        <f>SUM(E33:E34)</f>
        <v>5897877.5</v>
      </c>
      <c r="F35" s="37">
        <f t="shared" si="3"/>
        <v>0.88037877374332951</v>
      </c>
      <c r="G35" s="77">
        <f ca="1">SUM(G33:G34)</f>
        <v>105585.28</v>
      </c>
      <c r="H35" s="77">
        <f ca="1">SUM(H33:H34)</f>
        <v>695787.22</v>
      </c>
      <c r="I35" s="78">
        <f t="shared" ca="1" si="4"/>
        <v>0.89613953502257715</v>
      </c>
      <c r="J35" s="36">
        <f>SUM(J33:J34)</f>
        <v>4165497.85</v>
      </c>
      <c r="K35" s="37">
        <f t="shared" si="1"/>
        <v>0.6217856998917789</v>
      </c>
      <c r="L35" s="36">
        <f>SUM(L33:L34)</f>
        <v>3982651.69</v>
      </c>
      <c r="M35" s="44">
        <f t="shared" si="2"/>
        <v>0.59449217300444079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9"/>
      <c r="C37" s="31" t="s">
        <v>4</v>
      </c>
      <c r="D37" s="32">
        <f>BASE!D37</f>
        <v>6592339</v>
      </c>
      <c r="E37" s="32">
        <f>BASE!E37</f>
        <v>5308945.82</v>
      </c>
      <c r="F37" s="33">
        <f t="shared" si="3"/>
        <v>0.80532051218846612</v>
      </c>
      <c r="G37" s="32">
        <f ca="1">PTRES!F57+PTRES!F59+PTRES!F60+PTRES!F61+PTRES!F62+PTRES!F63</f>
        <v>334803.27999999997</v>
      </c>
      <c r="H37" s="32">
        <f ca="1">D37-E37-G37</f>
        <v>948589.89999999967</v>
      </c>
      <c r="I37" s="33">
        <f t="shared" ca="1" si="4"/>
        <v>0.85610723295631497</v>
      </c>
      <c r="J37" s="32">
        <f>BASE!F37</f>
        <v>3594199.57</v>
      </c>
      <c r="K37" s="33">
        <f t="shared" si="1"/>
        <v>0.54520854737597679</v>
      </c>
      <c r="L37" s="34">
        <f>BASE!G37</f>
        <v>3246138.69</v>
      </c>
      <c r="M37" s="43">
        <f t="shared" si="2"/>
        <v>0.492410764980381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6713781</v>
      </c>
      <c r="E38" s="46">
        <f>SUM(E36:E37)</f>
        <v>5386534.9700000007</v>
      </c>
      <c r="F38" s="47">
        <f t="shared" si="3"/>
        <v>0.80231019897729772</v>
      </c>
      <c r="G38" s="79">
        <f ca="1">SUM(G36:G37)</f>
        <v>334803.27999999997</v>
      </c>
      <c r="H38" s="79">
        <f ca="1">SUM(H36:H37)</f>
        <v>992442.74999999965</v>
      </c>
      <c r="I38" s="80">
        <f t="shared" ca="1" si="4"/>
        <v>0.85217826586836853</v>
      </c>
      <c r="J38" s="46">
        <f>SUM(J36:J37)</f>
        <v>3621138.7199999997</v>
      </c>
      <c r="K38" s="47">
        <f t="shared" ref="K38:K58" si="8">J38/D38</f>
        <v>0.53935907650249537</v>
      </c>
      <c r="L38" s="46">
        <f>SUM(L36:L37)</f>
        <v>3273077.84</v>
      </c>
      <c r="M38" s="48">
        <f t="shared" ref="M38:M58" si="9">L38/D38</f>
        <v>0.48751632500374975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133871.54</v>
      </c>
      <c r="F41" s="33">
        <f t="shared" si="3"/>
        <v>0.33345673108058965</v>
      </c>
      <c r="G41" s="32">
        <f ca="1">PTRES!F66+PTRES!F70</f>
        <v>46855.16</v>
      </c>
      <c r="H41" s="32">
        <f ca="1">D41-E41-G41</f>
        <v>220739.29999999996</v>
      </c>
      <c r="I41" s="33">
        <f t="shared" ca="1" si="4"/>
        <v>0.45016688835418195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5298585</v>
      </c>
      <c r="E42" s="32">
        <f>BASE!E42</f>
        <v>4433908.59</v>
      </c>
      <c r="F42" s="33">
        <f t="shared" si="3"/>
        <v>0.83680993887990851</v>
      </c>
      <c r="G42" s="32">
        <f ca="1">PTRES!F65+PTRES!F67+PTRES!F68+PTRES!F69+PTRES!F71</f>
        <v>212451.57000000004</v>
      </c>
      <c r="H42" s="32">
        <f ca="1">D42-E42-G42</f>
        <v>652224.84000000008</v>
      </c>
      <c r="I42" s="33">
        <f t="shared" ca="1" si="4"/>
        <v>0.87690584561727336</v>
      </c>
      <c r="J42" s="32">
        <f>BASE!F42</f>
        <v>3822465.33</v>
      </c>
      <c r="K42" s="33">
        <f t="shared" si="8"/>
        <v>0.72141247710473644</v>
      </c>
      <c r="L42" s="34">
        <f>BASE!G42</f>
        <v>3795537.62</v>
      </c>
      <c r="M42" s="43">
        <f t="shared" si="9"/>
        <v>0.71633042029145522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5700051</v>
      </c>
      <c r="E43" s="36">
        <f>SUM(E41:E42)</f>
        <v>4567780.13</v>
      </c>
      <c r="F43" s="37">
        <f t="shared" si="3"/>
        <v>0.80135776504455836</v>
      </c>
      <c r="G43" s="77">
        <f ca="1">SUM(G41:G42)</f>
        <v>259306.73000000004</v>
      </c>
      <c r="H43" s="77">
        <f ca="1">SUM(H41:H42)</f>
        <v>872964.14</v>
      </c>
      <c r="I43" s="78">
        <f t="shared" ca="1" si="4"/>
        <v>0.84684976678278845</v>
      </c>
      <c r="J43" s="36">
        <f>SUM(J41:J42)</f>
        <v>3897771.33</v>
      </c>
      <c r="K43" s="37">
        <f t="shared" si="8"/>
        <v>0.68381341324840783</v>
      </c>
      <c r="L43" s="36">
        <f>SUM(L41:L42)</f>
        <v>3870843.62</v>
      </c>
      <c r="M43" s="44">
        <f t="shared" si="9"/>
        <v>0.67908929586770361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6"/>
      <c r="B45" s="149"/>
      <c r="C45" s="31" t="s">
        <v>4</v>
      </c>
      <c r="D45" s="32">
        <f>BASE!D45</f>
        <v>4889267</v>
      </c>
      <c r="E45" s="32">
        <f>BASE!E45</f>
        <v>4223027.0199999996</v>
      </c>
      <c r="F45" s="33">
        <f t="shared" si="3"/>
        <v>0.86373417937699037</v>
      </c>
      <c r="G45" s="32">
        <f ca="1">PTRES!F73</f>
        <v>114982.88</v>
      </c>
      <c r="H45" s="32">
        <f ca="1">D45-E45-G45</f>
        <v>551257.10000000044</v>
      </c>
      <c r="I45" s="33">
        <f t="shared" ca="1" si="4"/>
        <v>0.88725158597393017</v>
      </c>
      <c r="J45" s="32">
        <f>BASE!F45</f>
        <v>2678644.56</v>
      </c>
      <c r="K45" s="33">
        <f t="shared" si="8"/>
        <v>0.54786219693054194</v>
      </c>
      <c r="L45" s="34">
        <f>BASE!G45</f>
        <v>2529321.83</v>
      </c>
      <c r="M45" s="43">
        <f t="shared" si="9"/>
        <v>0.51732127331152089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5299086</v>
      </c>
      <c r="E46" s="46">
        <f>SUM(E44:E45)</f>
        <v>4545464.8499999996</v>
      </c>
      <c r="F46" s="47">
        <f t="shared" si="3"/>
        <v>0.85778280443080179</v>
      </c>
      <c r="G46" s="79">
        <f ca="1">SUM(G44:G45)</f>
        <v>170326.18</v>
      </c>
      <c r="H46" s="79">
        <f ca="1">SUM(H44:H45)</f>
        <v>583294.97000000044</v>
      </c>
      <c r="I46" s="80">
        <f t="shared" ca="1" si="4"/>
        <v>0.88992536260026711</v>
      </c>
      <c r="J46" s="46">
        <f>SUM(J44:J45)</f>
        <v>2733174.06</v>
      </c>
      <c r="K46" s="47">
        <f t="shared" si="8"/>
        <v>0.515782166962378</v>
      </c>
      <c r="L46" s="46">
        <f>SUM(L44:L45)</f>
        <v>2583851.33</v>
      </c>
      <c r="M46" s="48">
        <f t="shared" si="9"/>
        <v>0.4876032074210534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37"/>
      <c r="B48" s="140"/>
      <c r="C48" s="60" t="s">
        <v>4</v>
      </c>
      <c r="D48" s="61">
        <f>BASE!D48</f>
        <v>28557111</v>
      </c>
      <c r="E48" s="61">
        <f>BASE!E48</f>
        <v>26502428.879999999</v>
      </c>
      <c r="F48" s="62">
        <f t="shared" si="3"/>
        <v>0.92805007061113431</v>
      </c>
      <c r="G48" s="61">
        <f ca="1">PTRES!F75+PTRES!F76</f>
        <v>90358.97</v>
      </c>
      <c r="H48" s="61">
        <f ca="1">D48-E48-G48</f>
        <v>1964323.1500000011</v>
      </c>
      <c r="I48" s="62">
        <f t="shared" ca="1" si="4"/>
        <v>0.9312142201639374</v>
      </c>
      <c r="J48" s="61">
        <f>BASE!F48</f>
        <v>25027943.68</v>
      </c>
      <c r="K48" s="62">
        <f t="shared" si="8"/>
        <v>0.87641721461250055</v>
      </c>
      <c r="L48" s="63">
        <f>BASE!G48</f>
        <v>24304718.079999998</v>
      </c>
      <c r="M48" s="64">
        <f t="shared" si="9"/>
        <v>0.85109162758095513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29780465</v>
      </c>
      <c r="E49" s="66">
        <f>SUM(E47:E48)</f>
        <v>27116952.73</v>
      </c>
      <c r="F49" s="67">
        <f t="shared" si="3"/>
        <v>0.91056176355876239</v>
      </c>
      <c r="G49" s="81">
        <f ca="1">SUM(G47:G48)</f>
        <v>590358.97</v>
      </c>
      <c r="H49" s="81">
        <f ca="1">SUM(H47:H48)</f>
        <v>2073153.3000000012</v>
      </c>
      <c r="I49" s="82">
        <f t="shared" ref="I49:I58" ca="1" si="10">(E49+G49)/D49</f>
        <v>0.93038546241638598</v>
      </c>
      <c r="J49" s="66">
        <f>SUM(J47:J48)</f>
        <v>25338014.530000001</v>
      </c>
      <c r="K49" s="67">
        <f t="shared" si="8"/>
        <v>0.85082669226286434</v>
      </c>
      <c r="L49" s="66">
        <f>SUM(L47:L48)</f>
        <v>24606412.319999997</v>
      </c>
      <c r="M49" s="68">
        <f t="shared" si="9"/>
        <v>0.82626017827458353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23912331.940000001</v>
      </c>
      <c r="F50" s="62">
        <f t="shared" si="3"/>
        <v>0.98812236299124856</v>
      </c>
      <c r="G50" s="61">
        <f ca="1">PTRES!F77+PTRES!F78+PTRES!F79+PTRES!F80</f>
        <v>0</v>
      </c>
      <c r="H50" s="61">
        <f ca="1">D50-E50-G50</f>
        <v>287436.05999999866</v>
      </c>
      <c r="I50" s="62">
        <f t="shared" ca="1" si="10"/>
        <v>0.98812236299124856</v>
      </c>
      <c r="J50" s="61">
        <f>BASE!F50</f>
        <v>23657509.960000001</v>
      </c>
      <c r="K50" s="62">
        <f t="shared" si="8"/>
        <v>0.97759242815881542</v>
      </c>
      <c r="L50" s="63">
        <f>BASE!G50</f>
        <v>23215043.379999999</v>
      </c>
      <c r="M50" s="64">
        <f t="shared" si="9"/>
        <v>0.95930850989976424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23912331.940000001</v>
      </c>
      <c r="F51" s="67">
        <f t="shared" si="3"/>
        <v>0.98812236299124856</v>
      </c>
      <c r="G51" s="81">
        <f ca="1">G50</f>
        <v>0</v>
      </c>
      <c r="H51" s="81">
        <f ca="1">H50</f>
        <v>287436.05999999866</v>
      </c>
      <c r="I51" s="82">
        <f t="shared" ca="1" si="10"/>
        <v>0.98812236299124856</v>
      </c>
      <c r="J51" s="66">
        <f>J50</f>
        <v>23657509.960000001</v>
      </c>
      <c r="K51" s="67">
        <f t="shared" si="8"/>
        <v>0.97759242815881542</v>
      </c>
      <c r="L51" s="66">
        <f>L50</f>
        <v>23215043.379999999</v>
      </c>
      <c r="M51" s="68">
        <f t="shared" si="9"/>
        <v>0.95930850989976424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347931976</v>
      </c>
      <c r="E52" s="61">
        <f>BASE!E52</f>
        <v>332734418.89999998</v>
      </c>
      <c r="F52" s="62">
        <f t="shared" si="3"/>
        <v>0.95632032078592277</v>
      </c>
      <c r="G52" s="61">
        <f ca="1">PTRES!F81</f>
        <v>0</v>
      </c>
      <c r="H52" s="61">
        <f ca="1">D52-E52-G52</f>
        <v>15197557.100000024</v>
      </c>
      <c r="I52" s="62">
        <f t="shared" ca="1" si="10"/>
        <v>0.95632032078592277</v>
      </c>
      <c r="J52" s="61">
        <f>BASE!F52</f>
        <v>320140934.08999997</v>
      </c>
      <c r="K52" s="62">
        <f t="shared" si="8"/>
        <v>0.92012507091328677</v>
      </c>
      <c r="L52" s="63">
        <f>BASE!G52</f>
        <v>314366282.93000001</v>
      </c>
      <c r="M52" s="64">
        <f t="shared" si="9"/>
        <v>0.90352800149072821</v>
      </c>
    </row>
    <row r="53" spans="1:13" ht="15.95" customHeight="1" x14ac:dyDescent="0.2">
      <c r="A53" s="137"/>
      <c r="B53" s="140"/>
      <c r="C53" s="65" t="s">
        <v>6</v>
      </c>
      <c r="D53" s="66">
        <f>D52</f>
        <v>347931976</v>
      </c>
      <c r="E53" s="66">
        <f>E52</f>
        <v>332734418.89999998</v>
      </c>
      <c r="F53" s="67">
        <f t="shared" si="3"/>
        <v>0.95632032078592277</v>
      </c>
      <c r="G53" s="81">
        <f ca="1">G52</f>
        <v>0</v>
      </c>
      <c r="H53" s="81">
        <f ca="1">H52</f>
        <v>15197557.100000024</v>
      </c>
      <c r="I53" s="82">
        <f t="shared" ca="1" si="10"/>
        <v>0.95632032078592277</v>
      </c>
      <c r="J53" s="66">
        <f>J52</f>
        <v>320140934.08999997</v>
      </c>
      <c r="K53" s="67">
        <f t="shared" si="8"/>
        <v>0.92012507091328677</v>
      </c>
      <c r="L53" s="66">
        <f>L52</f>
        <v>314366282.93000001</v>
      </c>
      <c r="M53" s="68">
        <f t="shared" si="9"/>
        <v>0.90352800149072821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16772377.17</v>
      </c>
      <c r="F54" s="62">
        <f t="shared" si="3"/>
        <v>0.73627210314039415</v>
      </c>
      <c r="G54" s="61">
        <f ca="1">PTRES!F82+PTRES!F83+PTRES!F84+PTRES!F85+PTRES!F86+PTRES!F87</f>
        <v>1265404.1100000001</v>
      </c>
      <c r="H54" s="61">
        <f ca="1">D54-E54-G54</f>
        <v>4742352.72</v>
      </c>
      <c r="I54" s="62">
        <f t="shared" ca="1" si="10"/>
        <v>0.79182068375892789</v>
      </c>
      <c r="J54" s="61">
        <f>BASE!F54</f>
        <v>15362295.43</v>
      </c>
      <c r="K54" s="62">
        <f t="shared" si="8"/>
        <v>0.6743724786693529</v>
      </c>
      <c r="L54" s="63">
        <f>BASE!G54</f>
        <v>15340292.529999999</v>
      </c>
      <c r="M54" s="64">
        <f t="shared" si="9"/>
        <v>0.67340659760824928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16772377.17</v>
      </c>
      <c r="F55" s="67">
        <f t="shared" si="3"/>
        <v>0.73627210314039415</v>
      </c>
      <c r="G55" s="81">
        <f ca="1">G54</f>
        <v>1265404.1100000001</v>
      </c>
      <c r="H55" s="81">
        <f ca="1">H54</f>
        <v>4742352.72</v>
      </c>
      <c r="I55" s="82">
        <f t="shared" ca="1" si="10"/>
        <v>0.79182068375892789</v>
      </c>
      <c r="J55" s="66">
        <f>J54</f>
        <v>15362295.43</v>
      </c>
      <c r="K55" s="67">
        <f t="shared" si="8"/>
        <v>0.6743724786693529</v>
      </c>
      <c r="L55" s="66">
        <f>L54</f>
        <v>15340292.529999999</v>
      </c>
      <c r="M55" s="68">
        <f t="shared" si="9"/>
        <v>0.67340659760824928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832423</v>
      </c>
      <c r="E56" s="61">
        <f>BASE!E56</f>
        <v>477543.52</v>
      </c>
      <c r="F56" s="62">
        <f t="shared" si="3"/>
        <v>0.57367891084220402</v>
      </c>
      <c r="G56" s="61">
        <f ca="1">PTRES!F88</f>
        <v>138594.79999999999</v>
      </c>
      <c r="H56" s="61">
        <f ca="1">D56-E56-G56</f>
        <v>216284.68</v>
      </c>
      <c r="I56" s="62">
        <f t="shared" ca="1" si="10"/>
        <v>0.74017455067916205</v>
      </c>
      <c r="J56" s="61">
        <f>BASE!F56</f>
        <v>287334.76</v>
      </c>
      <c r="K56" s="62">
        <f t="shared" si="8"/>
        <v>0.34517878530506729</v>
      </c>
      <c r="L56" s="63">
        <f>BASE!G56</f>
        <v>279636.78000000003</v>
      </c>
      <c r="M56" s="64">
        <f t="shared" si="9"/>
        <v>0.33593110714144137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832423</v>
      </c>
      <c r="E57" s="70">
        <f>E56</f>
        <v>477543.52</v>
      </c>
      <c r="F57" s="71">
        <f t="shared" si="3"/>
        <v>0.57367891084220402</v>
      </c>
      <c r="G57" s="83">
        <f ca="1">G56</f>
        <v>138594.79999999999</v>
      </c>
      <c r="H57" s="83">
        <f ca="1">H56</f>
        <v>216284.68</v>
      </c>
      <c r="I57" s="84">
        <f t="shared" ca="1" si="10"/>
        <v>0.74017455067916205</v>
      </c>
      <c r="J57" s="70">
        <f>J56</f>
        <v>287334.76</v>
      </c>
      <c r="K57" s="71">
        <f t="shared" si="8"/>
        <v>0.34517878530506729</v>
      </c>
      <c r="L57" s="70">
        <f>L56</f>
        <v>279636.78000000003</v>
      </c>
      <c r="M57" s="72">
        <f t="shared" si="9"/>
        <v>0.33593110714144137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437998675.19</v>
      </c>
      <c r="F58" s="52">
        <f t="shared" si="3"/>
        <v>0.90493992640398835</v>
      </c>
      <c r="G58" s="85">
        <f ca="1">G57+G55+G53+G51+G49+G46+G43+G40+G38+G35+G32+G29+G26+G23+G20+G17+G14+G11+G9+G7</f>
        <v>11388302.640000001</v>
      </c>
      <c r="H58" s="85">
        <f ca="1">H57+H55+H53+H51+H49+H46+H43+H40+H38+H35+H32+H29+H26+H23+H20+H17+H14+H11+H9+H7</f>
        <v>34621587.170000017</v>
      </c>
      <c r="I58" s="86">
        <f t="shared" ca="1" si="10"/>
        <v>0.928469060934903</v>
      </c>
      <c r="J58" s="51">
        <f>J57+J55+J53+J51+J49+J46+J43+J40+J38+J35+J32+J29+J26+J23+J20+J17+J14+J11+J9+J7</f>
        <v>412789385.29000002</v>
      </c>
      <c r="K58" s="52">
        <f t="shared" si="8"/>
        <v>0.85285553839321004</v>
      </c>
      <c r="L58" s="51">
        <f>L57+L55+L53+L51+L49+L46+L43+L40+L38+L35+L32+L29+L26+L23+L20+L17+L14+L11+L9+L7</f>
        <v>404676943.59000009</v>
      </c>
      <c r="M58" s="53">
        <f t="shared" si="9"/>
        <v>0.83609459181781232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1682244.82</v>
      </c>
      <c r="F6" s="6">
        <f t="shared" si="0"/>
        <v>0.4337906261740877</v>
      </c>
      <c r="G6" s="4">
        <f>'Execução - LOA 2020'!J14</f>
        <v>1164938.44</v>
      </c>
      <c r="H6" s="6">
        <f t="shared" si="1"/>
        <v>0.300395857567191</v>
      </c>
      <c r="I6" s="4">
        <f>'Execução - LOA 2020'!L14</f>
        <v>1095497.8700000001</v>
      </c>
      <c r="J6" s="6">
        <f t="shared" si="2"/>
        <v>0.2824896241913703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7464363.7000000011</v>
      </c>
      <c r="F8" s="6">
        <f t="shared" si="0"/>
        <v>0.61635297832449021</v>
      </c>
      <c r="G8" s="16">
        <f>SUM(G3:G7)</f>
        <v>6942731.9300000006</v>
      </c>
      <c r="H8" s="6">
        <f t="shared" si="1"/>
        <v>0.57328041273819974</v>
      </c>
      <c r="I8" s="16">
        <f>SUM(I3:I7)</f>
        <v>6850847.0500000007</v>
      </c>
      <c r="J8" s="6">
        <f t="shared" si="2"/>
        <v>0.56569322624419371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1430784.05</v>
      </c>
      <c r="F10" s="6">
        <f t="shared" ref="F10:F15" si="3">E10/D10</f>
        <v>0.18049031014328251</v>
      </c>
      <c r="G10" s="4">
        <f>'Execução - LOA 2020'!J20</f>
        <v>1118527.94</v>
      </c>
      <c r="H10" s="6">
        <f>G10/D10</f>
        <v>0.14109987792674014</v>
      </c>
      <c r="I10" s="4">
        <f>'Execução - LOA 2020'!L20</f>
        <v>1116330.9300000002</v>
      </c>
      <c r="J10" s="6">
        <f t="shared" si="2"/>
        <v>0.14082272987194611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2053145.4</v>
      </c>
      <c r="F11" s="6">
        <f t="shared" si="3"/>
        <v>0.54535151963803763</v>
      </c>
      <c r="G11" s="4">
        <f>'Execução - LOA 2020'!J23</f>
        <v>1777053.0100000002</v>
      </c>
      <c r="H11" s="6">
        <f t="shared" ref="H11:H37" si="4">G11/D11</f>
        <v>0.47201652619480772</v>
      </c>
      <c r="I11" s="4">
        <f>'Execução - LOA 2020'!L23</f>
        <v>1712760.9100000001</v>
      </c>
      <c r="J11" s="6">
        <f t="shared" si="2"/>
        <v>0.45493941395730098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2295904.89</v>
      </c>
      <c r="F12" s="6">
        <f t="shared" si="3"/>
        <v>0.58891266725132863</v>
      </c>
      <c r="G12" s="4">
        <f>'Execução - LOA 2020'!J26</f>
        <v>1688255</v>
      </c>
      <c r="H12" s="6">
        <f t="shared" si="4"/>
        <v>0.4330470131323218</v>
      </c>
      <c r="I12" s="4">
        <f>'Execução - LOA 2020'!L26</f>
        <v>1502877.97</v>
      </c>
      <c r="J12" s="6">
        <f t="shared" si="2"/>
        <v>0.38549675020116458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2770851.71</v>
      </c>
      <c r="F13" s="6">
        <f t="shared" si="3"/>
        <v>0.63957082754645789</v>
      </c>
      <c r="G13" s="4">
        <f>'Execução - LOA 2020'!J29</f>
        <v>1655268.07</v>
      </c>
      <c r="H13" s="6">
        <f t="shared" si="4"/>
        <v>0.38207067001110945</v>
      </c>
      <c r="I13" s="4">
        <f>'Execução - LOA 2020'!L29</f>
        <v>1576185.62</v>
      </c>
      <c r="J13" s="6">
        <f t="shared" si="2"/>
        <v>0.36381677796471718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572343.73</v>
      </c>
      <c r="F14" s="6">
        <f t="shared" si="3"/>
        <v>0.69828927927850981</v>
      </c>
      <c r="G14" s="4">
        <f>'Execução - LOA 2020'!J32</f>
        <v>403878.61</v>
      </c>
      <c r="H14" s="6">
        <f t="shared" si="4"/>
        <v>0.49275302359459122</v>
      </c>
      <c r="I14" s="4">
        <f>'Execução - LOA 2020'!L32</f>
        <v>399848.69</v>
      </c>
      <c r="J14" s="6">
        <f t="shared" si="2"/>
        <v>0.48783631046426651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9123029.7800000012</v>
      </c>
      <c r="F15" s="6">
        <f t="shared" si="3"/>
        <v>0.43982167971993824</v>
      </c>
      <c r="G15" s="4">
        <f>SUM(G10:G14)</f>
        <v>6642982.6300000008</v>
      </c>
      <c r="H15" s="6">
        <f t="shared" si="4"/>
        <v>0.3202584940676334</v>
      </c>
      <c r="I15" s="4">
        <f>SUM(I10:I14)</f>
        <v>6308004.120000001</v>
      </c>
      <c r="J15" s="6">
        <f t="shared" si="2"/>
        <v>0.30410916489836243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5897877.5</v>
      </c>
      <c r="F17" s="6">
        <f t="shared" ref="F17:F37" si="5">E17/D17</f>
        <v>0.88037877374332951</v>
      </c>
      <c r="G17" s="4">
        <f>'Execução - LOA 2020'!J35</f>
        <v>4165497.85</v>
      </c>
      <c r="H17" s="6">
        <f t="shared" si="4"/>
        <v>0.6217856998917789</v>
      </c>
      <c r="I17" s="4">
        <f>'Execução - LOA 2020'!L35</f>
        <v>3982651.69</v>
      </c>
      <c r="J17" s="6">
        <f t="shared" si="2"/>
        <v>0.59449217300444079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5386534.9700000007</v>
      </c>
      <c r="F18" s="6">
        <f t="shared" si="5"/>
        <v>0.80231019897729772</v>
      </c>
      <c r="G18" s="4">
        <f>'Execução - LOA 2020'!J38</f>
        <v>3621138.7199999997</v>
      </c>
      <c r="H18" s="6">
        <f t="shared" si="4"/>
        <v>0.53935907650249537</v>
      </c>
      <c r="I18" s="4">
        <f>'Execução - LOA 2020'!L38</f>
        <v>3273077.84</v>
      </c>
      <c r="J18" s="6">
        <f t="shared" si="2"/>
        <v>0.48751632500374975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11284412.470000001</v>
      </c>
      <c r="F19" s="6">
        <f>E19/D19</f>
        <v>0.84130219858583799</v>
      </c>
      <c r="G19" s="4">
        <f>SUM(G17:G18)</f>
        <v>7786636.5700000003</v>
      </c>
      <c r="H19" s="6">
        <f t="shared" si="4"/>
        <v>0.58052773977783245</v>
      </c>
      <c r="I19" s="4">
        <f>SUM(I17:I18)</f>
        <v>7255729.5299999993</v>
      </c>
      <c r="J19" s="6">
        <f t="shared" si="2"/>
        <v>0.5409463028900775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4567780.13</v>
      </c>
      <c r="F22" s="6">
        <f t="shared" si="5"/>
        <v>0.80135776504455836</v>
      </c>
      <c r="G22" s="4">
        <f>'Execução - LOA 2020'!J43</f>
        <v>3897771.33</v>
      </c>
      <c r="H22" s="6">
        <f t="shared" si="4"/>
        <v>0.68381341324840783</v>
      </c>
      <c r="I22" s="4">
        <f>'Execução - LOA 2020'!L43</f>
        <v>3870843.62</v>
      </c>
      <c r="J22" s="6">
        <f t="shared" si="2"/>
        <v>0.67908929586770361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4545464.8499999996</v>
      </c>
      <c r="F23" s="6">
        <f t="shared" si="5"/>
        <v>0.85778280443080179</v>
      </c>
      <c r="G23" s="4">
        <f>'Execução - LOA 2020'!J46</f>
        <v>2733174.06</v>
      </c>
      <c r="H23" s="6">
        <f t="shared" si="4"/>
        <v>0.515782166962378</v>
      </c>
      <c r="I23" s="4">
        <f>'Execução - LOA 2020'!L46</f>
        <v>2583851.33</v>
      </c>
      <c r="J23" s="6">
        <f t="shared" si="2"/>
        <v>0.4876032074210534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9113244.9800000004</v>
      </c>
      <c r="F24" s="6">
        <f t="shared" si="5"/>
        <v>0.74590701221321354</v>
      </c>
      <c r="G24" s="4">
        <f>SUM(G21:G23)</f>
        <v>6630945.3900000006</v>
      </c>
      <c r="H24" s="6">
        <f t="shared" si="4"/>
        <v>0.54273408372742793</v>
      </c>
      <c r="I24" s="4">
        <f>SUM(I21:I23)</f>
        <v>6454694.9500000002</v>
      </c>
      <c r="J24" s="6">
        <f t="shared" si="2"/>
        <v>0.52830821902279401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27116952.73</v>
      </c>
      <c r="F26" s="6">
        <f t="shared" si="5"/>
        <v>0.91056176355876239</v>
      </c>
      <c r="G26" s="4">
        <f>'Execução - LOA 2020'!J49</f>
        <v>25338014.530000001</v>
      </c>
      <c r="H26" s="6">
        <f t="shared" si="4"/>
        <v>0.85082669226286434</v>
      </c>
      <c r="I26" s="4">
        <f>'Execução - LOA 2020'!L49</f>
        <v>24606412.319999997</v>
      </c>
      <c r="J26" s="6">
        <f t="shared" si="2"/>
        <v>0.82626017827458353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23912331.940000001</v>
      </c>
      <c r="F27" s="6">
        <f t="shared" si="5"/>
        <v>0.98812236299124856</v>
      </c>
      <c r="G27" s="4">
        <f>'Execução - LOA 2020'!J51</f>
        <v>23657509.960000001</v>
      </c>
      <c r="H27" s="6">
        <f t="shared" si="4"/>
        <v>0.97759242815881542</v>
      </c>
      <c r="I27" s="4">
        <f>'Execução - LOA 2020'!L51</f>
        <v>23215043.379999999</v>
      </c>
      <c r="J27" s="6">
        <f t="shared" si="2"/>
        <v>0.95930850989976424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332734418.89999998</v>
      </c>
      <c r="F28" s="6">
        <f t="shared" si="5"/>
        <v>0.95632032078592277</v>
      </c>
      <c r="G28" s="4">
        <f>'Execução - LOA 2020'!J53</f>
        <v>320140934.08999997</v>
      </c>
      <c r="H28" s="6">
        <f t="shared" si="4"/>
        <v>0.92012507091328677</v>
      </c>
      <c r="I28" s="4">
        <f>'Execução - LOA 2020'!L53</f>
        <v>314366282.93000001</v>
      </c>
      <c r="J28" s="6">
        <f t="shared" si="2"/>
        <v>0.90352800149072821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16772377.17</v>
      </c>
      <c r="F29" s="6">
        <f t="shared" si="5"/>
        <v>0.73627210314039415</v>
      </c>
      <c r="G29" s="4">
        <f>'Execução - LOA 2020'!J55</f>
        <v>15362295.43</v>
      </c>
      <c r="H29" s="6">
        <f t="shared" si="4"/>
        <v>0.6743724786693529</v>
      </c>
      <c r="I29" s="4">
        <f>'Execução - LOA 2020'!L55</f>
        <v>15340292.529999999</v>
      </c>
      <c r="J29" s="6">
        <f t="shared" si="2"/>
        <v>0.67340659760824928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477543.52</v>
      </c>
      <c r="F30" s="6">
        <f t="shared" si="5"/>
        <v>0.57367891084220402</v>
      </c>
      <c r="G30" s="4">
        <f>'Execução - LOA 2020'!J57</f>
        <v>287334.76</v>
      </c>
      <c r="H30" s="6">
        <f t="shared" si="4"/>
        <v>0.34517878530506729</v>
      </c>
      <c r="I30" s="4">
        <f>'Execução - LOA 2020'!L57</f>
        <v>279636.78000000003</v>
      </c>
      <c r="J30" s="6">
        <f t="shared" si="2"/>
        <v>0.33593110714144137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401013624.25999999</v>
      </c>
      <c r="F31" s="6">
        <f t="shared" si="5"/>
        <v>0.94239784920062675</v>
      </c>
      <c r="G31" s="16">
        <f>SUM(G26:G30)</f>
        <v>384786088.76999998</v>
      </c>
      <c r="H31" s="6">
        <f t="shared" si="4"/>
        <v>0.90426250012907583</v>
      </c>
      <c r="I31" s="16">
        <f>SUM(I26:I30)</f>
        <v>377807667.93999994</v>
      </c>
      <c r="J31" s="6">
        <f t="shared" si="2"/>
        <v>0.88786293566753283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7464363.7000000011</v>
      </c>
      <c r="F33" s="6">
        <f>E33/D33</f>
        <v>0.61635297832449021</v>
      </c>
      <c r="G33" s="4">
        <f>G8</f>
        <v>6942731.9300000006</v>
      </c>
      <c r="H33" s="6">
        <f>G33/D33</f>
        <v>0.57328041273819974</v>
      </c>
      <c r="I33" s="4">
        <f>I8</f>
        <v>6850847.0500000007</v>
      </c>
      <c r="J33" s="6">
        <f t="shared" si="2"/>
        <v>0.56569322624419371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9123029.7800000012</v>
      </c>
      <c r="F34" s="6">
        <f t="shared" si="5"/>
        <v>0.43982167971993824</v>
      </c>
      <c r="G34" s="4">
        <f>G15</f>
        <v>6642982.6300000008</v>
      </c>
      <c r="H34" s="6">
        <f t="shared" si="4"/>
        <v>0.3202584940676334</v>
      </c>
      <c r="I34" s="4">
        <f>I15</f>
        <v>6308004.120000001</v>
      </c>
      <c r="J34" s="6">
        <f t="shared" si="2"/>
        <v>0.30410916489836243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11284412.470000001</v>
      </c>
      <c r="F35" s="6">
        <f t="shared" si="5"/>
        <v>0.84130219858583799</v>
      </c>
      <c r="G35" s="4">
        <f>G19</f>
        <v>7786636.5700000003</v>
      </c>
      <c r="H35" s="6">
        <f t="shared" si="4"/>
        <v>0.58052773977783245</v>
      </c>
      <c r="I35" s="4">
        <f>I19</f>
        <v>7255729.5299999993</v>
      </c>
      <c r="J35" s="6">
        <f t="shared" si="2"/>
        <v>0.5409463028900775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9113244.9800000004</v>
      </c>
      <c r="F36" s="6">
        <f t="shared" si="5"/>
        <v>0.74590701221321354</v>
      </c>
      <c r="G36" s="4">
        <f>G24</f>
        <v>6630945.3900000006</v>
      </c>
      <c r="H36" s="6">
        <f t="shared" si="4"/>
        <v>0.54273408372742793</v>
      </c>
      <c r="I36" s="4">
        <f>I24</f>
        <v>6454694.9500000002</v>
      </c>
      <c r="J36" s="6">
        <f t="shared" si="2"/>
        <v>0.52830821902279401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401013624.25999999</v>
      </c>
      <c r="F37" s="6">
        <f t="shared" si="5"/>
        <v>0.94239784920062675</v>
      </c>
      <c r="G37" s="4">
        <f>G31</f>
        <v>384786088.76999998</v>
      </c>
      <c r="H37" s="6">
        <f t="shared" si="4"/>
        <v>0.90426250012907583</v>
      </c>
      <c r="I37" s="4">
        <f>I31</f>
        <v>377807667.93999994</v>
      </c>
      <c r="J37" s="6">
        <f t="shared" si="2"/>
        <v>0.88786293566753283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X34" sqref="X34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202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2020-12-18T15:19:53Z</dcterms:modified>
</cp:coreProperties>
</file>