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0\"/>
    </mc:Choice>
  </mc:AlternateContent>
  <bookViews>
    <workbookView xWindow="0" yWindow="0" windowWidth="28800" windowHeight="1233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Custeio'!$K$1:$K$463</definedName>
    <definedName name="_xlnm._FilterDatabase" localSheetId="1" hidden="1">'SAE Investimento'!$K$1:$K$618</definedName>
  </definedNames>
  <calcPr calcId="162913"/>
</workbook>
</file>

<file path=xl/calcChain.xml><?xml version="1.0" encoding="utf-8"?>
<calcChain xmlns="http://schemas.openxmlformats.org/spreadsheetml/2006/main"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L48" i="1"/>
  <c r="J48" i="1"/>
  <c r="E48" i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L25" i="1"/>
  <c r="J25" i="1"/>
  <c r="E25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E13" i="1"/>
  <c r="D13" i="1"/>
  <c r="L12" i="1"/>
  <c r="J12" i="1"/>
  <c r="E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<sst xmlns="http://schemas.openxmlformats.org/spreadsheetml/2006/main" count="1941" uniqueCount="355">
  <si>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</si>
  <si>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</si>
  <si>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</si>
  <si>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</si>
  <si>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</si>
  <si>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</si>
  <si>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</si>
  <si>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</si>
  <si>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</si>
  <si>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</si>
  <si>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</si>
  <si>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</si>
  <si>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</si>
  <si>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</si>
  <si>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</si>
  <si>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</si>
  <si>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</si>
  <si>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</si>
  <si>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</si>
  <si>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</si>
  <si>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</si>
  <si>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</si>
  <si>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</si>
  <si>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</si>
  <si>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</si>
  <si>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</si>
  <si>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</si>
  <si>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</si>
  <si>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</si>
  <si>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</si>
  <si>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</si>
  <si>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</si>
  <si>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</si>
  <si>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</si>
  <si>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</si>
  <si>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</si>
  <si>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</si>
  <si>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</si>
  <si>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</si>
  <si>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</si>
  <si>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</si>
  <si>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</si>
  <si>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</si>
  <si>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</si>
  <si>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</si>
  <si>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</si>
  <si>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</si>
  <si>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</si>
  <si>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</si>
  <si>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</si>
  <si>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</si>
  <si>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</si>
  <si>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</si>
  <si>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</si>
  <si>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</si>
  <si>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</si>
  <si>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</si>
  <si>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</si>
  <si>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</si>
  <si>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</si>
  <si>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</si>
  <si>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</si>
  <si>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</si>
  <si>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TERESINA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</si>
  <si>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</si>
  <si>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</si>
  <si>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</si>
  <si>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</si>
  <si>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</si>
  <si>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</si>
  <si>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</si>
  <si>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</si>
  <si>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</si>
  <si>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</si>
  <si>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</si>
  <si>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</si>
  <si>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PORTO ALEGRE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</si>
  <si>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</si>
  <si>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</si>
  <si>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</si>
  <si>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</si>
  <si>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DESPESAS COM ALIMENTAÇÃO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</si>
  <si>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</si>
  <si>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</si>
  <si>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</si>
  <si>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</si>
  <si>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</si>
  <si>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</si>
  <si>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CONSULTORIA  TECNICA PARA SOFTWARE DSPACE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</si>
  <si>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</si>
  <si>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</si>
  <si>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</si>
  <si>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</si>
  <si>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</si>
  <si>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</si>
  <si>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</si>
  <si>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</si>
  <si>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PRESTAÇÃO DE SERVIÇO DE APOIO ADMINISTRATIVO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</si>
  <si>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</si>
  <si>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</si>
  <si>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CERTIFICADO DIGITAL</t>
  </si>
  <si>
    <t>48035.001531/2020-09</t>
  </si>
  <si>
    <t>DIÁRIA DE CAMPO</t>
  </si>
  <si>
    <t>VICTOR HUGO ROCHA LOPES</t>
  </si>
  <si>
    <t>HOTEL</t>
  </si>
  <si>
    <t>REEMBOLSO</t>
  </si>
  <si>
    <t>SHALOM DE SOUZA FERNANDES MENDES</t>
  </si>
  <si>
    <t>DESPESAS COM TÁXI</t>
  </si>
  <si>
    <t>JOÃO CARLOS GOMES CORRÊA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</si>
  <si>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</si>
  <si>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</si>
  <si>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</si>
  <si>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PRESTAÇÃO DE SERVIÇO TELEFÔNICO COMUTADO (STFC) A FIM DE ATENDER LIGAÇÕES ORIGINADAS E RECEBIDAS NO ERJ PROVENIENTES DO NOSSO PABX/DDR.</t>
  </si>
  <si>
    <t>COMPANHIA DE PESQUISA DE RECURSOS MINERAISCPRM</t>
  </si>
  <si>
    <t>COMPANHIA DE PESQUISAS DE RECURSOS MINERAIS - CPRM</t>
  </si>
  <si>
    <t>AQUISIÇÃO DE MATERIAIS DE REFRIGERAÇÃO.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</si>
  <si>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</si>
  <si>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</si>
  <si>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</si>
  <si>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</si>
  <si>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</si>
  <si>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</si>
  <si>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</si>
  <si>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</si>
  <si>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</si>
  <si>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</si>
  <si>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</si>
  <si>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</si>
  <si>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</si>
  <si>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</si>
  <si>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</si>
  <si>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SERVIÇOS DE IMPLEMENTAÇÃO DO AMBIENTE WINDOWS SERVER</t>
  </si>
  <si>
    <t>CONTRATAÇÃO DE TREINAMENTO NO TEMA "ELABORAÇÃO DE NOTAS TÉCNICAS, NOTAS INFORMATIVAS, RELATÓRIOS, PARECERES E DESPACHOS"</t>
  </si>
  <si>
    <t>IOC CAPACITAÇÃO LTDA</t>
  </si>
  <si>
    <t>SERVIÇO DE MANUTENÇÃO PREVENTIVA E CORRETIVA DO PABX DO ERJ.</t>
  </si>
  <si>
    <t>LETTEL DISTRIBUIDORA DE TELEFONIA LTDA.</t>
  </si>
  <si>
    <t>SERVIÇO DE PESSOA JURÍDICA CONFORME PLANO DE TRABALHO DA DISPENSA DA UFRJ</t>
  </si>
  <si>
    <t>UNIVERSIDADE FEDERAL DO RIO DE JANEIRO</t>
  </si>
  <si>
    <t>GASTOS COM MATERIAL DE CONSUMO CONFORME PLANO DE TRABALHO DA DISPENSA DA UFRJ</t>
  </si>
  <si>
    <t>AUXÍLIO A PESQUISADOR DISPENSA DE TED DA UFRJ</t>
  </si>
  <si>
    <t>AQUISIÇÃO DE COMPUTADORES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</si>
  <si>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</si>
  <si>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</si>
  <si>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</si>
  <si>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</si>
  <si>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</si>
  <si>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</si>
  <si>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</si>
  <si>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</si>
  <si>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</si>
  <si>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</si>
  <si>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</si>
  <si>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</si>
  <si>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</si>
  <si>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</si>
  <si>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</si>
  <si>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</si>
  <si>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</si>
  <si>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</si>
  <si>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</si>
  <si>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</si>
  <si>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</si>
  <si>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</si>
  <si>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</si>
  <si>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</si>
  <si>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</si>
  <si>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</si>
  <si>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</si>
  <si>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</si>
  <si>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</si>
  <si>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</si>
  <si>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</si>
  <si>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</si>
  <si>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</si>
  <si>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</si>
  <si>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</si>
  <si>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</si>
  <si>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VEÍCULO AÉREO NÃO TRIPULADO DO TIPO QUADRICÓPTERO (DRONE)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</si>
  <si>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</si>
  <si>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</si>
  <si>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</si>
  <si>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</si>
  <si>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</si>
  <si>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</si>
  <si>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</si>
  <si>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</si>
  <si>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</si>
  <si>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</si>
  <si>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EMPRESA PARA REALIZAÇÃO DE TESTES DE COVID - PARTE QUE CABE AO DEGET</t>
  </si>
  <si>
    <t>CONTRATAÇÃO DE EMPRESA PARA REALIZAÇÃO DE TESTES DE COVID - LAMIN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</si>
  <si>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</si>
  <si>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</si>
  <si>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</si>
  <si>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</si>
  <si>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PREGÃO PARA DE CONSERTO DE 02 PLOTTER'S DA DICART</t>
  </si>
  <si>
    <t>CONTRATAÇÃO DE EMPRESA PARA REALIZAÇÃO DE TESTES DE COVID</t>
  </si>
  <si>
    <t>CONTRATAÇÃO DE EMPRESA PARA REALIZAÇÃO DE TESTES COVID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</si>
  <si>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</si>
  <si>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</si>
  <si>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</si>
  <si>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AR CONDICIONADO TIPO SPLIT E JANELA - RCS 297.176</t>
  </si>
  <si>
    <t>BENEFÍCIO AUXÍLIO DOENÇA CRÔNICA IRREVERSÍVEL</t>
  </si>
  <si>
    <t>NEI GONZAGA</t>
  </si>
  <si>
    <t>PREGÃO ELETRÔNICO PARA AQUISIÇÃO DE BENS PARA PREMIAÇÃO PREVISTA PELO REGULAMENTO DO PROGRAMA GAME DO SABER.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</si>
  <si>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</si>
  <si>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</si>
  <si>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</si>
  <si>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</si>
  <si>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</si>
  <si>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</si>
  <si>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</si>
  <si>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</si>
  <si>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</si>
  <si>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</si>
  <si>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</si>
  <si>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TRANSPORTE AÉREO PARA PORTO ALEGRE (RS) E FLORIANÓPOLIS (SC) (</t>
  </si>
  <si>
    <t>HOSPEDAGEM EM JOINVILLE (SC)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</si>
  <si>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</si>
  <si>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</si>
  <si>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AQUISIÇÃO DE LICENÇAS PARA USO CORPORATIVO DO SOFTWARE ESRI NA MODALIDADE EA</t>
  </si>
  <si>
    <t>IMAGEM GEOSISTEMAS E COMÉRCIO LTDA</t>
  </si>
  <si>
    <t>ESTAGIO E VALE ALIMENTAÇÃO</t>
  </si>
  <si>
    <t>SUÉVIA M. VIEGAS</t>
  </si>
  <si>
    <t>VALE TRANSPORTE</t>
  </si>
  <si>
    <t>KIT PARA SISTEMAS MILLI-Q ADVANTAGE INTEGRAL, CÓDIGO ZF3000423 - RCS  033.266</t>
  </si>
  <si>
    <t>BIPE, MIRA,BASTÃO</t>
  </si>
  <si>
    <t>NÍVEL E ESTAÇÃO TOTAL</t>
  </si>
  <si>
    <t>MONITOR 23 E 27 POLEGADAS</t>
  </si>
  <si>
    <t>Execução Orçamentária - Diretorias e Ações Dez/20</t>
  </si>
  <si>
    <t>SERVIÇO DE TELEFONIA FIXA</t>
  </si>
  <si>
    <t>EMBRATEL</t>
  </si>
  <si>
    <t>EQUIPAMENTOS</t>
  </si>
  <si>
    <t>HOSPEDAGEM</t>
  </si>
  <si>
    <t>RECUPERAÇÃO DE DADOS HD - SERVIÇO INICIAL</t>
  </si>
  <si>
    <t>BOT RECUPERAÇÃO DE DADOS LTDA</t>
  </si>
  <si>
    <t>SALVADOR</t>
  </si>
  <si>
    <t>RECUPERAÇÃO DE DADOS HD - CONCLUSÃO DO SERVIÇO</t>
  </si>
  <si>
    <t>MATERIAL</t>
  </si>
  <si>
    <t>MANUTENÇÃO DO GC/MS 4000 VARIAN - RCS 033.8619</t>
  </si>
  <si>
    <t>DESPESAS REFERENTE AS VIAGENS DE ESTUDO IN LOCO 2020 TAXI</t>
  </si>
  <si>
    <t>UM FREEZER VERTICAL FROST FREE E DOIS REFRIGERADORES VERTICAIS</t>
  </si>
  <si>
    <t>SESI</t>
  </si>
  <si>
    <t>PRESTAÇÃO DE SERVIÇOS DE APOIO ADMINISTRATIVO.CONTRATO Nº 043/PR/15</t>
  </si>
  <si>
    <t>AUXILIO PCD PESSOA COM DEFICIÊNCIA</t>
  </si>
  <si>
    <t>SGB-CIA DE PESQUISA DE RECURSOS MINERAIS</t>
  </si>
  <si>
    <t>AUXILIO DOENÇA CRONICA</t>
  </si>
  <si>
    <t>SGG-CIA DE PESQUISA E RECURSOS MINERAIS SGB</t>
  </si>
  <si>
    <t>BOLSA COMPLEMENTAÇÃO EDUCACIONAL</t>
  </si>
  <si>
    <t>CARIZE GONÇALVES DUARTE</t>
  </si>
  <si>
    <t>AUXILIO ALIMENTAÇÃO</t>
  </si>
  <si>
    <t>AUXILIO TRANSPORTE</t>
  </si>
  <si>
    <t>LIA MAGALHAES</t>
  </si>
  <si>
    <t>PRESTAÇÃO D SERVIÇOS DE APOIO ADMINISTRATIVO. CONTRATO Nº 043/PR/15</t>
  </si>
  <si>
    <t>ACR SERVIÇOS INDUSTRIAISI EIRELI</t>
  </si>
  <si>
    <t>Em consolidação</t>
  </si>
  <si>
    <t>LOCAÇÃO DE MÃO DE OBRA</t>
  </si>
  <si>
    <t>GARRA FORTE ADMINISTRAÇÃO E SERVIÇOS LTDA - EPP</t>
  </si>
  <si>
    <t>RG SEGURANÇA E VIGILÂNCIA LTDA</t>
  </si>
  <si>
    <t>PROGRAMA DE CONTROLE MÉDICO - PCSMO</t>
  </si>
  <si>
    <t>MED MAIS SOLUCOES EM SERVICOS ESPECIAIS EIRELI</t>
  </si>
  <si>
    <t>FORNECIMENTO DE ÁGUA TRATADA E COLETA DE ESGOTO</t>
  </si>
  <si>
    <t>SANEAMENTO DE GOIÁS S.A</t>
  </si>
  <si>
    <t>CONTRATAÇÃO INDIVIDUAL</t>
  </si>
  <si>
    <t>MARCOS OREDES DE OLIVEIRA</t>
  </si>
  <si>
    <t>SILVANICE ALMEIDA DA SILVA</t>
  </si>
  <si>
    <t>MARILETE ORDALI STAUFFER LEMES</t>
  </si>
  <si>
    <t>INSS PATRONAL</t>
  </si>
  <si>
    <t>PAGAMENTO DE DEPOSITO RECURSAL</t>
  </si>
  <si>
    <t>COMPANHIA DE PESQUISA DE RECURSOS MINERAIS - CPRM</t>
  </si>
  <si>
    <t>PRESTAÇÃO DE SERVIÇO DE PCMSO</t>
  </si>
  <si>
    <t>EVOLUE SERVIÇOS LTDA</t>
  </si>
  <si>
    <t>MATERIAL PARA ATENDIMENTO AS NECESSIDADES DO MUSEU</t>
  </si>
  <si>
    <t>COMBUSTIVEL</t>
  </si>
  <si>
    <t>TICKET SOLUCOES HDFGT S.A</t>
  </si>
  <si>
    <t>NOTEBOOKS</t>
  </si>
  <si>
    <t>CPRM RIODE JANEIRO</t>
  </si>
  <si>
    <t>ALEXANDRE CARLOS DA SILVA</t>
  </si>
  <si>
    <t>BRASÍLIA</t>
  </si>
  <si>
    <t>PAGAMENTO DE NOTA FISCAL</t>
  </si>
  <si>
    <t>CLARO S/A</t>
  </si>
  <si>
    <t>AUXILIO CRECHE - DEZEMBRO/2020</t>
  </si>
  <si>
    <t>VENTOINHA DO MÓDULO DA BOMBA DO ASPEC 274   - RCS 353.361           - DSC-FAN ASY, 406 SYRINGE PUMP - PN: 31001077 - MARCA GILSON</t>
  </si>
  <si>
    <t>NOVA ANALÍTICA IMPORTAÇÃO E EXPORTAÇÃO LTDA</t>
  </si>
  <si>
    <t>VENTOINHA DO MÓDULO LIQUID HANDLER DO ASPEC 274     - FAN ASSEMBLY, 3.15" - PN: 54822082441 - MARCA GILSON - RCS  353.361</t>
  </si>
  <si>
    <t>AQUISIÇÃO DE REAGENTES, SOLUÇÕES, MATERIAIS DE REFERÊNCIA E CONSUMÍVEIS NECESSÁRIOS PARA DESENVOLVIMENTO DE ATIVIDADES ANALÍTICAS E DE PREPARAÇÃO DE AMOSTRAS</t>
  </si>
  <si>
    <t>14/12/2020</t>
  </si>
  <si>
    <t>SERVIÇOS DE ASSISTÊNCIA MÉDICA</t>
  </si>
  <si>
    <t>HUMANA ASSISTÊNCIA MÉDICA LTDA.</t>
  </si>
  <si>
    <t>EXAMES COMPLEMENTARES - PCMSO</t>
  </si>
  <si>
    <t>MEDMAIS</t>
  </si>
  <si>
    <t>BELEM</t>
  </si>
  <si>
    <t>CONTRATAÇÃO DE SERVIÇOS TÉCNICOS ESPECIALIZADOS  PARA MANUTENÇÃO CORRETIVA</t>
  </si>
  <si>
    <t>MERCK S.A.</t>
  </si>
  <si>
    <t>SÃO PAULO</t>
  </si>
  <si>
    <t>AQUISIÇÃO DE PEÇAS PARA MANUTENÇÃO DO ULTRAPURIFICADOR DE ÁGUA</t>
  </si>
  <si>
    <t>SERVIÇOS MÉDICOS AMBULATORIAIS, UNIMED FAMA - PARTE EMPRESA - REF: DEZ/2020</t>
  </si>
  <si>
    <t>UNIMED FAMA</t>
  </si>
  <si>
    <t>MANAUS</t>
  </si>
  <si>
    <t>AUXILIO CRECHE</t>
  </si>
  <si>
    <t>LIVIO WAGNER CHAVES CORREA</t>
  </si>
  <si>
    <t>CATHARINA FARIAS</t>
  </si>
  <si>
    <t>DJALMA LUIZ HARTERY NETO</t>
  </si>
  <si>
    <t>ELEM CRISTINA DOS SANTOS LOPES</t>
  </si>
  <si>
    <t>ÉRICA DE JESUS FERNANDES COSTA</t>
  </si>
  <si>
    <t>ERIVELTON MIMORIA ARAUJO</t>
  </si>
  <si>
    <t>FERNANDA GISELLE CRUZ DO NASCIMENTO</t>
  </si>
  <si>
    <t>HUGO DE SOUZA FERREIRA</t>
  </si>
  <si>
    <t>COMBUSTÍVEL_CARTAO_ABASTECIMENTO</t>
  </si>
  <si>
    <t>HAAG/SP EMPRESA BRASILEIRA DE TECNOLOGIA E ADMINISTRAÇÃO DE CONVENIOS</t>
  </si>
  <si>
    <t>ANÁLISES MINERALOMÉTRICAS</t>
  </si>
  <si>
    <t>: SGS GEOSOL LABORATÓRIOS LTDA</t>
  </si>
  <si>
    <t>ANALISES MINERALOMÉTRICAS</t>
  </si>
  <si>
    <t>SGS GEOSOLLABORATÓRIOSLTDA</t>
  </si>
  <si>
    <t>PASSAGE AÉREA</t>
  </si>
  <si>
    <t>AGENCIA AEROTUR LTDA</t>
  </si>
  <si>
    <t>IRIS CELESTE NASCIMENTO BANDEIRA</t>
  </si>
  <si>
    <t>KLEITON MANOEL MACEDO PEREIRA</t>
  </si>
  <si>
    <t>LUANNA COSTA DIAS</t>
  </si>
  <si>
    <t>MARCELY PEREIRA NEVES</t>
  </si>
  <si>
    <t>MAURO SERGIO R. BATISTA</t>
  </si>
  <si>
    <t>MILTON AKIRA VALADARES KIKUCHI</t>
  </si>
  <si>
    <t>SULSIENE MACHADO DE SOUZA GAIA</t>
  </si>
  <si>
    <t>MANUTENÇÃO PREVENTIVA E CORRETIVA DE EQUIPAMENTOS DO LAMIN/RJ</t>
  </si>
  <si>
    <t>PERKINELMER DO BRASIL LTDA</t>
  </si>
  <si>
    <t>MANUTENÇÃO ESPECIALIZADA EM EQUIPAMENTOS DO LAMIN/RJ</t>
  </si>
  <si>
    <t>RIOMANSER SERVIÇOS E MANUTENÇÃO LTDA.</t>
  </si>
  <si>
    <t>PASSAGEM AÉREA DE MANAUS-BOA VISTA AO TÉRMINO DA ATIVIDADE DE CAMPO RIMAS</t>
  </si>
  <si>
    <t>AGÊNCIA AEROTUR LTDA</t>
  </si>
  <si>
    <t>EXAME - COVID-19</t>
  </si>
  <si>
    <t>MARIA ADELAIDE MANSINI MAIA</t>
  </si>
  <si>
    <t>DESPESA COM TESTE DO COVID-19</t>
  </si>
  <si>
    <t>VICTOR AUGUSTO HILQUIAS SILVA ALVES</t>
  </si>
  <si>
    <t>ÁGUA MINERAL</t>
  </si>
  <si>
    <t>MATERIÁIS FARMACOLÓGICO</t>
  </si>
  <si>
    <t>DESPESAS COM BACTERIAN E O ALCOOL</t>
  </si>
  <si>
    <t>DESPESA COM MATERIAL DE CONSUMO</t>
  </si>
  <si>
    <t>DESPESA COM ÁGUA</t>
  </si>
  <si>
    <t>DESPESA COM MATERIAIS FARMACOLÓGICO</t>
  </si>
  <si>
    <t>DESPESA COM BACTERIAN GEL E O ALCOOL</t>
  </si>
  <si>
    <t>DESPESA COM LAVANDERIA</t>
  </si>
  <si>
    <t>DESPESA COM COMBUSTIVEL</t>
  </si>
  <si>
    <t>AUC. CRECHE REF. NOV/2020</t>
  </si>
  <si>
    <t>DESPESA COM MATERIAIS DE CONSUMO</t>
  </si>
  <si>
    <t>THIAGO DUTRA DOS SANTOS</t>
  </si>
  <si>
    <t>MATERIAIS DIVERSOS</t>
  </si>
  <si>
    <t>CPRM - SUREGSA</t>
  </si>
  <si>
    <t>SERVIÇO DE APOIO BRAÇAL</t>
  </si>
  <si>
    <t>SERVIÇOS DIVERSOS E HOSPEDAGEM</t>
  </si>
  <si>
    <t>INDENIZAÇÃO DE CAMPO</t>
  </si>
  <si>
    <t>INSS SERVIÇO DE APOIO BRAÇAL</t>
  </si>
  <si>
    <t>CARTÃO DE ABASTECIMENTO VEICULAR</t>
  </si>
  <si>
    <t>MÃO DE OBRA TERCEIRIZADA</t>
  </si>
  <si>
    <t>DOUGLAS HENRIQUE BOTELHO DA SILVA</t>
  </si>
  <si>
    <t>PASSAGEM AEREA</t>
  </si>
  <si>
    <t>AGÊNCIA AEROTUR LTDA - EPP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</si>
</sst>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left" vertic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22" fillId="8" borderId="7" xfId="0" applyFont="1" applyFill="1" applyBorder="1" applyAlignment="1" applyProtection="1">
      <alignment vertical="top" wrapText="1" readingOrder="1"/>
      <protection locked="0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0.17926185855875848</c:v>
                </c:pt>
                <c:pt idx="1">
                  <c:v>0.13795190285809367</c:v>
                </c:pt>
                <c:pt idx="2">
                  <c:v>0.13767475480329958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0.54032923565087332</c:v>
                </c:pt>
                <c:pt idx="1">
                  <c:v>0.46471050738005176</c:v>
                </c:pt>
                <c:pt idx="2">
                  <c:v>0.44808953225009168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0.560973567345184</c:v>
                </c:pt>
                <c:pt idx="1">
                  <c:v>0.39337061558030945</c:v>
                </c:pt>
                <c:pt idx="2">
                  <c:v>0.36449758871826415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0.58635821206958516</c:v>
                </c:pt>
                <c:pt idx="1">
                  <c:v>0.36818454186989497</c:v>
                </c:pt>
                <c:pt idx="2">
                  <c:v>0.27554028161549787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0.69175269052031563</c:v>
                </c:pt>
                <c:pt idx="1">
                  <c:v>0.4898142836401968</c:v>
                </c:pt>
                <c:pt idx="2">
                  <c:v>0.44325089033315968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0.86376556629473444</c:v>
                </c:pt>
                <c:pt idx="1">
                  <c:v>0.60981299697727365</c:v>
                </c:pt>
                <c:pt idx="2">
                  <c:v>0.542362815240512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0.79299203533746487</c:v>
                </c:pt>
                <c:pt idx="1">
                  <c:v>0.51560704169528315</c:v>
                </c:pt>
                <c:pt idx="2">
                  <c:v>0.47143888816152918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0.77916049523065667</c:v>
                </c:pt>
                <c:pt idx="1">
                  <c:v>0.67652908544151624</c:v>
                </c:pt>
                <c:pt idx="2">
                  <c:v>0.67029020968408881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0.83215957808573027</c:v>
                </c:pt>
                <c:pt idx="1">
                  <c:v>0.49594464403861344</c:v>
                </c:pt>
                <c:pt idx="2">
                  <c:v>0.47037211511570109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0.86549121277992147</c:v>
                </c:pt>
                <c:pt idx="1">
                  <c:v>0.82465652903673603</c:v>
                </c:pt>
                <c:pt idx="2">
                  <c:v>0.81883430295665283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0.96095891704416347</c:v>
                </c:pt>
                <c:pt idx="1">
                  <c:v>0.88484146831490285</c:v>
                </c:pt>
                <c:pt idx="2">
                  <c:v>0.88109360924451841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0.93787432316942321</c:v>
                </c:pt>
                <c:pt idx="1">
                  <c:v>0.91980280033244211</c:v>
                </c:pt>
                <c:pt idx="2">
                  <c:v>0.9004041641748961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0.73321111807331774</c:v>
                </c:pt>
                <c:pt idx="1">
                  <c:v>0.67217856093383821</c:v>
                </c:pt>
                <c:pt idx="2">
                  <c:v>0.6714686410536479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0.55168147684530577</c:v>
                </c:pt>
                <c:pt idx="1">
                  <c:v>0.33579513060066818</c:v>
                </c:pt>
                <c:pt idx="2">
                  <c:v>0.32172568513844524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0.69287587401173412</c:v>
                </c:pt>
                <c:pt idx="1">
                  <c:v>0.69287587401173412</c:v>
                </c:pt>
                <c:pt idx="2">
                  <c:v>0.69287587401173412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0.98522011072257087</c:v>
                </c:pt>
                <c:pt idx="1">
                  <c:v>0.98522011072257087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0.42256530989726432</c:v>
                </c:pt>
                <c:pt idx="1">
                  <c:v>0.27245399510212837</c:v>
                </c:pt>
                <c:pt idx="2">
                  <c:v>0.25298820194166549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0.2726050347756509</c:v>
                </c:pt>
                <c:pt idx="1">
                  <c:v>0.2633725610882009</c:v>
                </c:pt>
                <c:pt idx="2">
                  <c:v>0.2619113067027759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0.61026659518069148</c:v>
                </c:pt>
                <c:pt idx="1">
                  <c:v>0.56184109057453613</c:v>
                </c:pt>
                <c:pt idx="2">
                  <c:v>0.55375450496237411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0.42181706071549013</c:v>
                </c:pt>
                <c:pt idx="1">
                  <c:v>0.30725579984924722</c:v>
                </c:pt>
                <c:pt idx="2">
                  <c:v>0.27751655545010945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0.82834046458253918</c:v>
                </c:pt>
                <c:pt idx="1">
                  <c:v>0.56265899035050326</c:v>
                </c:pt>
                <c:pt idx="2">
                  <c:v>0.50686243400168085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0.72443767546820925</c:v>
                </c:pt>
                <c:pt idx="1">
                  <c:v>0.5307316485656961</c:v>
                </c:pt>
                <c:pt idx="2">
                  <c:v>0.51672955536772192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0.92240943736280678</c:v>
                </c:pt>
                <c:pt idx="1">
                  <c:v>0.89675687708385921</c:v>
                </c:pt>
                <c:pt idx="2">
                  <c:v>0.88020936659183791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2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38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5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70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91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05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2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7" Type="http://schemas.openxmlformats.org/officeDocument/2006/relationships/hyperlink" Target="http://cprmbd.cprm.gov.br/ReportServer?%2FRelatorio_SAE%2Fcentro%20de%20custo&amp;custo=5061132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3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4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128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149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6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81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216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22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3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8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139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8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50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1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2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20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2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108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29" Type="http://schemas.openxmlformats.org/officeDocument/2006/relationships/hyperlink" Target="http://cprmbd.cprm.gov.br/ReportServer?%2FRelatorio_SAE%2Fcentro%20de%20custo&amp;custo=5550500%20&amp;ano=2020&amp;rs%3AParameterLanguage=" TargetMode="External"/><Relationship Id="rId54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5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9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40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6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8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17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9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44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5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3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51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72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3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207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2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09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34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55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76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7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0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141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162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83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18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24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5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6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0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13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3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8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2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5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0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8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1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142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6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84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19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23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5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6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7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41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62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8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8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32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153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4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7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5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0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20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22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06" Type="http://schemas.openxmlformats.org/officeDocument/2006/relationships/hyperlink" Target="http://cprmbd.cprm.gov.br/ReportServer?%2FRelatorio_SAE%2Fcentro%20de%20custo&amp;custo=1603084%20&amp;ano=2020&amp;rs%3AParameterLanguage=" TargetMode="External"/><Relationship Id="rId12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52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3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78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0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22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143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4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6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85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80" Type="http://schemas.openxmlformats.org/officeDocument/2006/relationships/hyperlink" Target="http://cprmbd.cprm.gov.br/ReportServer?%2FRelatorio_SAE%2Fcentro%20de%20custo&amp;custo=4183087%20&amp;ano=2020&amp;rs%3AParameterLanguage=" TargetMode="External"/><Relationship Id="rId21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15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6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3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7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68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8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33" Type="http://schemas.openxmlformats.org/officeDocument/2006/relationships/hyperlink" Target="http://cprmbd.cprm.gov.br/ReportServer?%2FRelatorio_SAE%2Fcentro%20de%20custo&amp;custo=4005045%20&amp;ano=2020&amp;rs%3AParameterLanguage=" TargetMode="External"/><Relationship Id="rId154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5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6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0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221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37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7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0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23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144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9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6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86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211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3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7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8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69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113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80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55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6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7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01" Type="http://schemas.openxmlformats.org/officeDocument/2006/relationships/hyperlink" Target="http://cprmbd.cprm.gov.br/ReportServer?%2FRelatorio_SAE%2Fcentro%20de%20custo&amp;custo=5013103%20&amp;ano=2020&amp;rs%3AParameterLanguage=" TargetMode="External"/><Relationship Id="rId222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8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10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4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0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5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66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87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3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8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49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114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60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8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3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56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77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98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2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23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9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50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04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5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146" Type="http://schemas.openxmlformats.org/officeDocument/2006/relationships/hyperlink" Target="http://cprmbd.cprm.gov.br/ReportServer?%2FRelatorio_SAE%2Fcentro%20de%20custo&amp;custo=5650100%20&amp;ano=2020&amp;rs%3AParameterLanguage=" TargetMode="External"/><Relationship Id="rId167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88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71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9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213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40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15" Type="http://schemas.openxmlformats.org/officeDocument/2006/relationships/hyperlink" Target="http://cprmbd.cprm.gov.br/ReportServer?%2FRelatorio_SAE%2Fcentro%20de%20custo&amp;custo=4484084%20&amp;ano=2020&amp;rs%3AParameterLanguage=" TargetMode="External"/><Relationship Id="rId13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57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78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61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8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9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203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9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22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0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05" Type="http://schemas.openxmlformats.org/officeDocument/2006/relationships/hyperlink" Target="http://cprmbd.cprm.gov.br/ReportServer?%2FRelatorio_SAE%2Fcentro%20de%20custo&amp;custo=5710100%20&amp;ano=2020&amp;rs%3AParameterLanguage=" TargetMode="External"/><Relationship Id="rId126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147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16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51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72" Type="http://schemas.openxmlformats.org/officeDocument/2006/relationships/hyperlink" Target="http://cprmbd.cprm.gov.br/ReportServer?%2FRelatorio_SAE%2Fcentro%20de%20custo&amp;custo=5130500%20&amp;ano=2020&amp;rs%3AParameterLanguage=" TargetMode="External"/><Relationship Id="rId9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89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14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11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7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58" Type="http://schemas.openxmlformats.org/officeDocument/2006/relationships/hyperlink" Target="http://cprmbd.cprm.gov.br/ReportServer?%2FRelatorio_SAE%2Fcentro%20de%20custo&amp;custo=4404033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3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7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2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1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5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0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4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9" Type="http://schemas.openxmlformats.org/officeDocument/2006/relationships/hyperlink" Target="http://cprmbd.cprm.gov.br/ReportServer?%2FRelatorio_SAE%2Fcentro%20de%20custo&amp;custo=1472040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2"/>
  <sheetViews>
    <sheetView workbookViewId="0">
      <pane ySplit="3" topLeftCell="A393" activePane="bottomLeft" state="frozen"/>
      <selection pane="bottomLeft" activeCell="B424" sqref="B424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7.7109375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7.7109375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9.14062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7.7109375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7.7109375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9.14062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7.7109375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7.7109375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9.14062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7.7109375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7.7109375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9.14062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7.7109375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7.7109375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9.14062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7.7109375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7.7109375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9.14062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7.7109375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7.7109375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9.14062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7.7109375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7.7109375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9.14062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7.7109375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7.7109375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9.14062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7.7109375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7.7109375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9.14062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7.7109375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7.7109375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9.14062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7.7109375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7.7109375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9.14062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7.7109375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7.7109375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9.14062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7.7109375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7.7109375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9.14062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7.7109375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7.7109375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9.14062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7.7109375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7.7109375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9.14062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7.7109375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7.7109375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9.14062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7.7109375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7.7109375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9.14062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7.7109375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7.7109375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9.14062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7.7109375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7.7109375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9.14062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7.7109375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7.7109375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9.14062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7.7109375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7.7109375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9.14062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7.7109375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7.7109375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9.14062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7.7109375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7.7109375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9.14062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7.7109375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7.7109375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9.14062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7.7109375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7.7109375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9.14062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7.7109375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7.7109375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9.14062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7.7109375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7.7109375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9.14062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7.7109375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7.7109375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9.14062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7.7109375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7.7109375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9.14062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7.7109375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7.7109375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9.14062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7.7109375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7.7109375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9.14062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7.7109375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7.7109375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9.14062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7.7109375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7.7109375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9.14062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7.7109375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7.7109375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9.14062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7.7109375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7.7109375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9.14062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7.7109375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7.7109375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9.14062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7.7109375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7.7109375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9.14062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7.7109375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7.7109375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9.14062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7.7109375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7.7109375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9.14062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7.7109375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7.7109375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9.14062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7.7109375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7.7109375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9.14062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7.7109375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7.7109375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9.14062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7.7109375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7.7109375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9.14062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7.7109375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7.7109375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9.14062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7.7109375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7.7109375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9.14062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7.7109375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7.7109375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9.14062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7.7109375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7.7109375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9.14062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7.7109375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7.7109375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9.14062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7.7109375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7.7109375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9.14062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7.7109375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7.7109375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9.14062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7.7109375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7.7109375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9.14062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7.7109375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7.7109375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9.14062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7.7109375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7.7109375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9.14062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7.7109375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7.7109375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9.14062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7.7109375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7.7109375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9.14062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7.7109375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7.7109375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9.14062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7.7109375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7.7109375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9.14062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7.7109375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7.7109375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9.14062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7.7109375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7.7109375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9.14062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7.7109375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7.7109375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9.14062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7.7109375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7.7109375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9.14062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7.7109375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7.7109375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9.14062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7.7109375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7.7109375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9.140625" style="107"/>
  </cols>
  <sheetData>
    <row r="1" spans="1:17" ht="27.6" customHeight="1" x14ac:dyDescent="0.2">
      <c r="A1" s="127" t="s">
        <v>151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44179.461301036339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207</v>
      </c>
      <c r="O4" s="128"/>
      <c r="P4" s="128"/>
    </row>
    <row r="5" spans="1:17" ht="23.1" customHeight="1" x14ac:dyDescent="0.2">
      <c r="A5" s="131" t="s">
        <v>152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08" t="s">
        <v>44</v>
      </c>
      <c r="B7" s="108" t="s">
        <v>45</v>
      </c>
      <c r="C7" s="126" t="s">
        <v>46</v>
      </c>
      <c r="D7" s="117"/>
      <c r="E7" s="108" t="s">
        <v>47</v>
      </c>
      <c r="G7" s="108" t="s">
        <v>48</v>
      </c>
      <c r="H7" s="108" t="s">
        <v>49</v>
      </c>
      <c r="I7" s="126" t="s">
        <v>50</v>
      </c>
      <c r="J7" s="117"/>
      <c r="K7" s="108" t="s">
        <v>51</v>
      </c>
      <c r="L7" s="108" t="s">
        <v>49</v>
      </c>
      <c r="M7" s="126" t="s">
        <v>153</v>
      </c>
      <c r="N7" s="117"/>
      <c r="O7" s="108" t="s">
        <v>52</v>
      </c>
      <c r="P7" s="126" t="s">
        <v>53</v>
      </c>
      <c r="Q7" s="117"/>
    </row>
    <row r="8" spans="1:17" ht="25.5" outlineLevel="1" x14ac:dyDescent="0.2">
      <c r="A8" s="122">
        <v>68856</v>
      </c>
      <c r="B8" s="122">
        <v>68856</v>
      </c>
      <c r="C8" s="125">
        <v>43847.774017824071</v>
      </c>
      <c r="D8" s="117"/>
      <c r="E8" s="110" t="s">
        <v>154</v>
      </c>
      <c r="G8" s="110" t="s">
        <v>54</v>
      </c>
      <c r="H8" s="109">
        <v>5507.22</v>
      </c>
      <c r="I8" s="119" t="s">
        <v>155</v>
      </c>
      <c r="J8" s="117"/>
      <c r="K8" s="111">
        <v>175398</v>
      </c>
      <c r="L8" s="109">
        <v>5507.22</v>
      </c>
      <c r="M8" s="118">
        <v>1472040</v>
      </c>
      <c r="N8" s="117"/>
      <c r="O8" s="110" t="s">
        <v>55</v>
      </c>
      <c r="P8" s="119" t="s">
        <v>56</v>
      </c>
      <c r="Q8" s="117"/>
    </row>
    <row r="9" spans="1:17" ht="15" x14ac:dyDescent="0.2">
      <c r="A9" s="124"/>
      <c r="B9" s="124"/>
      <c r="C9" s="120" t="s">
        <v>6</v>
      </c>
      <c r="D9" s="117"/>
      <c r="E9" s="113"/>
      <c r="G9" s="113"/>
      <c r="H9" s="112">
        <v>5507.22</v>
      </c>
      <c r="I9" s="121"/>
      <c r="J9" s="117"/>
      <c r="K9" s="113"/>
      <c r="L9" s="112">
        <v>5507.22</v>
      </c>
      <c r="M9" s="121"/>
      <c r="N9" s="117"/>
      <c r="O9" s="113"/>
      <c r="P9" s="121"/>
      <c r="Q9" s="117"/>
    </row>
    <row r="10" spans="1:17" ht="25.5" outlineLevel="1" x14ac:dyDescent="0.2">
      <c r="A10" s="122">
        <v>68975</v>
      </c>
      <c r="B10" s="122">
        <v>68975</v>
      </c>
      <c r="C10" s="125">
        <v>43853.694648958335</v>
      </c>
      <c r="D10" s="117"/>
      <c r="E10" s="110" t="s">
        <v>156</v>
      </c>
      <c r="G10" s="110" t="s">
        <v>54</v>
      </c>
      <c r="H10" s="109">
        <v>230</v>
      </c>
      <c r="I10" s="119" t="s">
        <v>157</v>
      </c>
      <c r="J10" s="117"/>
      <c r="K10" s="111">
        <v>175398</v>
      </c>
      <c r="L10" s="109">
        <v>230</v>
      </c>
      <c r="M10" s="118">
        <v>1472040</v>
      </c>
      <c r="N10" s="117"/>
      <c r="O10" s="110" t="s">
        <v>55</v>
      </c>
      <c r="P10" s="119" t="s">
        <v>158</v>
      </c>
      <c r="Q10" s="117"/>
    </row>
    <row r="11" spans="1:17" ht="25.5" outlineLevel="1" x14ac:dyDescent="0.2">
      <c r="A11" s="123"/>
      <c r="B11" s="123"/>
      <c r="C11" s="125">
        <v>43853.694648958335</v>
      </c>
      <c r="D11" s="117"/>
      <c r="E11" s="110" t="s">
        <v>156</v>
      </c>
      <c r="G11" s="110" t="s">
        <v>54</v>
      </c>
      <c r="H11" s="109">
        <v>165.73</v>
      </c>
      <c r="I11" s="119" t="s">
        <v>157</v>
      </c>
      <c r="J11" s="117"/>
      <c r="K11" s="111">
        <v>175398</v>
      </c>
      <c r="L11" s="109">
        <v>165.73</v>
      </c>
      <c r="M11" s="118">
        <v>1472040</v>
      </c>
      <c r="N11" s="117"/>
      <c r="O11" s="110" t="s">
        <v>55</v>
      </c>
      <c r="P11" s="119" t="s">
        <v>158</v>
      </c>
      <c r="Q11" s="117"/>
    </row>
    <row r="12" spans="1:17" ht="15" x14ac:dyDescent="0.2">
      <c r="A12" s="124"/>
      <c r="B12" s="124"/>
      <c r="C12" s="120" t="s">
        <v>6</v>
      </c>
      <c r="D12" s="117"/>
      <c r="E12" s="113"/>
      <c r="G12" s="113"/>
      <c r="H12" s="112">
        <v>395.73</v>
      </c>
      <c r="I12" s="121"/>
      <c r="J12" s="117"/>
      <c r="K12" s="113"/>
      <c r="L12" s="112">
        <v>395.73</v>
      </c>
      <c r="M12" s="121"/>
      <c r="N12" s="117"/>
      <c r="O12" s="113"/>
      <c r="P12" s="121"/>
      <c r="Q12" s="117"/>
    </row>
    <row r="13" spans="1:17" ht="25.5" outlineLevel="1" x14ac:dyDescent="0.2">
      <c r="A13" s="122">
        <v>68999</v>
      </c>
      <c r="B13" s="122">
        <v>68999</v>
      </c>
      <c r="C13" s="125">
        <v>43854.499375775464</v>
      </c>
      <c r="D13" s="117"/>
      <c r="E13" s="110" t="s">
        <v>159</v>
      </c>
      <c r="G13" s="110" t="s">
        <v>54</v>
      </c>
      <c r="H13" s="109">
        <v>300</v>
      </c>
      <c r="I13" s="119" t="s">
        <v>160</v>
      </c>
      <c r="J13" s="117"/>
      <c r="K13" s="111">
        <v>175398</v>
      </c>
      <c r="L13" s="109">
        <v>300</v>
      </c>
      <c r="M13" s="118">
        <v>1422650</v>
      </c>
      <c r="N13" s="117"/>
      <c r="O13" s="110" t="s">
        <v>57</v>
      </c>
      <c r="P13" s="119" t="s">
        <v>158</v>
      </c>
      <c r="Q13" s="117"/>
    </row>
    <row r="14" spans="1:17" outlineLevel="1" x14ac:dyDescent="0.2">
      <c r="A14" s="123"/>
      <c r="B14" s="123"/>
      <c r="C14" s="125">
        <v>43854.499375775464</v>
      </c>
      <c r="D14" s="117"/>
      <c r="E14" s="110" t="s">
        <v>161</v>
      </c>
      <c r="G14" s="110" t="s">
        <v>54</v>
      </c>
      <c r="H14" s="109">
        <v>50000</v>
      </c>
      <c r="I14" s="119" t="s">
        <v>160</v>
      </c>
      <c r="J14" s="117"/>
      <c r="K14" s="111">
        <v>175398</v>
      </c>
      <c r="L14" s="109">
        <v>50000</v>
      </c>
      <c r="M14" s="118">
        <v>1422650</v>
      </c>
      <c r="N14" s="117"/>
      <c r="O14" s="110" t="s">
        <v>57</v>
      </c>
      <c r="P14" s="119" t="s">
        <v>158</v>
      </c>
      <c r="Q14" s="117"/>
    </row>
    <row r="15" spans="1:17" outlineLevel="1" x14ac:dyDescent="0.2">
      <c r="A15" s="123"/>
      <c r="B15" s="123"/>
      <c r="C15" s="125">
        <v>43854.499375775464</v>
      </c>
      <c r="D15" s="117"/>
      <c r="E15" s="110" t="s">
        <v>162</v>
      </c>
      <c r="G15" s="110" t="s">
        <v>54</v>
      </c>
      <c r="H15" s="109">
        <v>20000</v>
      </c>
      <c r="I15" s="119" t="s">
        <v>160</v>
      </c>
      <c r="J15" s="117"/>
      <c r="K15" s="111">
        <v>175398</v>
      </c>
      <c r="L15" s="109">
        <v>20000</v>
      </c>
      <c r="M15" s="118">
        <v>1422650</v>
      </c>
      <c r="N15" s="117"/>
      <c r="O15" s="110" t="s">
        <v>57</v>
      </c>
      <c r="P15" s="119" t="s">
        <v>158</v>
      </c>
      <c r="Q15" s="117"/>
    </row>
    <row r="16" spans="1:17" ht="15" x14ac:dyDescent="0.2">
      <c r="A16" s="124"/>
      <c r="B16" s="124"/>
      <c r="C16" s="120" t="s">
        <v>6</v>
      </c>
      <c r="D16" s="117"/>
      <c r="E16" s="113"/>
      <c r="G16" s="113"/>
      <c r="H16" s="112">
        <v>70300</v>
      </c>
      <c r="I16" s="121"/>
      <c r="J16" s="117"/>
      <c r="K16" s="113"/>
      <c r="L16" s="112">
        <v>70300</v>
      </c>
      <c r="M16" s="121"/>
      <c r="N16" s="117"/>
      <c r="O16" s="113"/>
      <c r="P16" s="121"/>
      <c r="Q16" s="117"/>
    </row>
    <row r="17" spans="1:17" ht="25.5" outlineLevel="1" x14ac:dyDescent="0.2">
      <c r="A17" s="122">
        <v>69219</v>
      </c>
      <c r="B17" s="122">
        <v>69219</v>
      </c>
      <c r="C17" s="125">
        <v>43861.662883715275</v>
      </c>
      <c r="D17" s="117"/>
      <c r="E17" s="110" t="s">
        <v>61</v>
      </c>
      <c r="G17" s="110" t="s">
        <v>54</v>
      </c>
      <c r="H17" s="109">
        <v>304</v>
      </c>
      <c r="I17" s="119" t="s">
        <v>62</v>
      </c>
      <c r="J17" s="117"/>
      <c r="K17" s="111">
        <v>174241</v>
      </c>
      <c r="L17" s="109">
        <v>304</v>
      </c>
      <c r="M17" s="118">
        <v>4304084</v>
      </c>
      <c r="N17" s="117"/>
      <c r="O17" s="110" t="s">
        <v>55</v>
      </c>
      <c r="P17" s="119" t="s">
        <v>56</v>
      </c>
      <c r="Q17" s="117"/>
    </row>
    <row r="18" spans="1:17" ht="15" x14ac:dyDescent="0.2">
      <c r="A18" s="124"/>
      <c r="B18" s="124"/>
      <c r="C18" s="120" t="s">
        <v>6</v>
      </c>
      <c r="D18" s="117"/>
      <c r="E18" s="113"/>
      <c r="G18" s="113"/>
      <c r="H18" s="112">
        <v>304</v>
      </c>
      <c r="I18" s="121"/>
      <c r="J18" s="117"/>
      <c r="K18" s="113"/>
      <c r="L18" s="112">
        <v>304</v>
      </c>
      <c r="M18" s="121"/>
      <c r="N18" s="117"/>
      <c r="O18" s="113"/>
      <c r="P18" s="121"/>
      <c r="Q18" s="117"/>
    </row>
    <row r="19" spans="1:17" ht="25.5" outlineLevel="1" x14ac:dyDescent="0.2">
      <c r="A19" s="122">
        <v>69256</v>
      </c>
      <c r="B19" s="122">
        <v>69256</v>
      </c>
      <c r="C19" s="125">
        <v>43864.666904479163</v>
      </c>
      <c r="D19" s="117"/>
      <c r="E19" s="110" t="s">
        <v>59</v>
      </c>
      <c r="G19" s="110" t="s">
        <v>54</v>
      </c>
      <c r="H19" s="109">
        <v>500</v>
      </c>
      <c r="I19" s="119" t="s">
        <v>64</v>
      </c>
      <c r="J19" s="117"/>
      <c r="K19" s="111">
        <v>174250</v>
      </c>
      <c r="L19" s="109">
        <v>500</v>
      </c>
      <c r="M19" s="118">
        <v>4340084</v>
      </c>
      <c r="N19" s="117"/>
      <c r="O19" s="110" t="s">
        <v>55</v>
      </c>
      <c r="P19" s="119" t="s">
        <v>56</v>
      </c>
      <c r="Q19" s="117"/>
    </row>
    <row r="20" spans="1:17" ht="25.5" outlineLevel="1" x14ac:dyDescent="0.2">
      <c r="A20" s="123"/>
      <c r="B20" s="123"/>
      <c r="C20" s="125">
        <v>43864.666904479163</v>
      </c>
      <c r="D20" s="117"/>
      <c r="E20" s="110" t="s">
        <v>65</v>
      </c>
      <c r="G20" s="110" t="s">
        <v>54</v>
      </c>
      <c r="H20" s="109">
        <v>691.74</v>
      </c>
      <c r="I20" s="119" t="s">
        <v>64</v>
      </c>
      <c r="J20" s="117"/>
      <c r="K20" s="111">
        <v>174250</v>
      </c>
      <c r="L20" s="109">
        <v>691.74</v>
      </c>
      <c r="M20" s="118">
        <v>4340084</v>
      </c>
      <c r="N20" s="117"/>
      <c r="O20" s="110" t="s">
        <v>55</v>
      </c>
      <c r="P20" s="119" t="s">
        <v>56</v>
      </c>
      <c r="Q20" s="117"/>
    </row>
    <row r="21" spans="1:17" ht="15" x14ac:dyDescent="0.2">
      <c r="A21" s="124"/>
      <c r="B21" s="124"/>
      <c r="C21" s="120" t="s">
        <v>6</v>
      </c>
      <c r="D21" s="117"/>
      <c r="E21" s="113"/>
      <c r="G21" s="113"/>
      <c r="H21" s="112">
        <v>1191.74</v>
      </c>
      <c r="I21" s="121"/>
      <c r="J21" s="117"/>
      <c r="K21" s="113"/>
      <c r="L21" s="112">
        <v>1191.74</v>
      </c>
      <c r="M21" s="121"/>
      <c r="N21" s="117"/>
      <c r="O21" s="113"/>
      <c r="P21" s="121"/>
      <c r="Q21" s="117"/>
    </row>
    <row r="22" spans="1:17" ht="25.5" outlineLevel="1" x14ac:dyDescent="0.2">
      <c r="A22" s="122">
        <v>69361</v>
      </c>
      <c r="B22" s="122">
        <v>69361</v>
      </c>
      <c r="C22" s="125">
        <v>43867.51031056713</v>
      </c>
      <c r="D22" s="117"/>
      <c r="E22" s="110" t="s">
        <v>66</v>
      </c>
      <c r="G22" s="110" t="s">
        <v>54</v>
      </c>
      <c r="H22" s="109">
        <v>161.61000000000001</v>
      </c>
      <c r="I22" s="119" t="s">
        <v>67</v>
      </c>
      <c r="J22" s="117"/>
      <c r="K22" s="111">
        <v>174271</v>
      </c>
      <c r="L22" s="109">
        <v>161.61000000000001</v>
      </c>
      <c r="M22" s="118">
        <v>4005043</v>
      </c>
      <c r="N22" s="117"/>
      <c r="O22" s="110" t="s">
        <v>55</v>
      </c>
      <c r="P22" s="119" t="s">
        <v>56</v>
      </c>
      <c r="Q22" s="117"/>
    </row>
    <row r="23" spans="1:17" ht="15" x14ac:dyDescent="0.2">
      <c r="A23" s="124"/>
      <c r="B23" s="124"/>
      <c r="C23" s="120" t="s">
        <v>6</v>
      </c>
      <c r="D23" s="117"/>
      <c r="E23" s="113"/>
      <c r="G23" s="113"/>
      <c r="H23" s="112">
        <v>161.61000000000001</v>
      </c>
      <c r="I23" s="121"/>
      <c r="J23" s="117"/>
      <c r="K23" s="113"/>
      <c r="L23" s="112">
        <v>161.61000000000001</v>
      </c>
      <c r="M23" s="121"/>
      <c r="N23" s="117"/>
      <c r="O23" s="113"/>
      <c r="P23" s="121"/>
      <c r="Q23" s="117"/>
    </row>
    <row r="24" spans="1:17" ht="25.5" outlineLevel="1" x14ac:dyDescent="0.2">
      <c r="A24" s="122">
        <v>69889</v>
      </c>
      <c r="B24" s="122">
        <v>69889</v>
      </c>
      <c r="C24" s="125">
        <v>43888.58224131944</v>
      </c>
      <c r="D24" s="117"/>
      <c r="E24" s="110" t="s">
        <v>70</v>
      </c>
      <c r="G24" s="110" t="s">
        <v>54</v>
      </c>
      <c r="H24" s="109">
        <v>9694</v>
      </c>
      <c r="I24" s="119" t="s">
        <v>71</v>
      </c>
      <c r="J24" s="117"/>
      <c r="K24" s="111">
        <v>174254</v>
      </c>
      <c r="L24" s="109">
        <v>9694</v>
      </c>
      <c r="M24" s="118">
        <v>4992087</v>
      </c>
      <c r="N24" s="117"/>
      <c r="O24" s="110" t="s">
        <v>55</v>
      </c>
      <c r="P24" s="119" t="s">
        <v>56</v>
      </c>
      <c r="Q24" s="117"/>
    </row>
    <row r="25" spans="1:17" ht="25.5" outlineLevel="1" x14ac:dyDescent="0.2">
      <c r="A25" s="123"/>
      <c r="B25" s="123"/>
      <c r="C25" s="125">
        <v>43888.58224131944</v>
      </c>
      <c r="D25" s="117"/>
      <c r="E25" s="110" t="s">
        <v>72</v>
      </c>
      <c r="G25" s="110" t="s">
        <v>54</v>
      </c>
      <c r="H25" s="109">
        <v>150</v>
      </c>
      <c r="I25" s="119" t="s">
        <v>71</v>
      </c>
      <c r="J25" s="117"/>
      <c r="K25" s="111">
        <v>174254</v>
      </c>
      <c r="L25" s="109">
        <v>150</v>
      </c>
      <c r="M25" s="118">
        <v>4992087</v>
      </c>
      <c r="N25" s="117"/>
      <c r="O25" s="110" t="s">
        <v>55</v>
      </c>
      <c r="P25" s="119" t="s">
        <v>56</v>
      </c>
      <c r="Q25" s="117"/>
    </row>
    <row r="26" spans="1:17" ht="15" x14ac:dyDescent="0.2">
      <c r="A26" s="124"/>
      <c r="B26" s="124"/>
      <c r="C26" s="120" t="s">
        <v>6</v>
      </c>
      <c r="D26" s="117"/>
      <c r="E26" s="113"/>
      <c r="G26" s="113"/>
      <c r="H26" s="112">
        <v>9844</v>
      </c>
      <c r="I26" s="121"/>
      <c r="J26" s="117"/>
      <c r="K26" s="113"/>
      <c r="L26" s="112">
        <v>9844</v>
      </c>
      <c r="M26" s="121"/>
      <c r="N26" s="117"/>
      <c r="O26" s="113"/>
      <c r="P26" s="121"/>
      <c r="Q26" s="117"/>
    </row>
    <row r="27" spans="1:17" ht="38.25" outlineLevel="1" x14ac:dyDescent="0.2">
      <c r="A27" s="122">
        <v>70193</v>
      </c>
      <c r="B27" s="122">
        <v>70193</v>
      </c>
      <c r="C27" s="125">
        <v>43895.754506979167</v>
      </c>
      <c r="D27" s="117"/>
      <c r="E27" s="110" t="s">
        <v>77</v>
      </c>
      <c r="G27" s="110" t="s">
        <v>54</v>
      </c>
      <c r="H27" s="109">
        <v>10000</v>
      </c>
      <c r="I27" s="119" t="s">
        <v>69</v>
      </c>
      <c r="J27" s="117"/>
      <c r="K27" s="111">
        <v>174236</v>
      </c>
      <c r="L27" s="109">
        <v>10000</v>
      </c>
      <c r="M27" s="118">
        <v>4994999</v>
      </c>
      <c r="N27" s="117"/>
      <c r="O27" s="110" t="s">
        <v>55</v>
      </c>
      <c r="P27" s="119" t="s">
        <v>56</v>
      </c>
      <c r="Q27" s="117"/>
    </row>
    <row r="28" spans="1:17" ht="15" x14ac:dyDescent="0.2">
      <c r="A28" s="124"/>
      <c r="B28" s="124"/>
      <c r="C28" s="120" t="s">
        <v>6</v>
      </c>
      <c r="D28" s="117"/>
      <c r="E28" s="113"/>
      <c r="G28" s="113"/>
      <c r="H28" s="112">
        <v>10000</v>
      </c>
      <c r="I28" s="121"/>
      <c r="J28" s="117"/>
      <c r="K28" s="113"/>
      <c r="L28" s="112">
        <v>10000</v>
      </c>
      <c r="M28" s="121"/>
      <c r="N28" s="117"/>
      <c r="O28" s="113"/>
      <c r="P28" s="121"/>
      <c r="Q28" s="117"/>
    </row>
    <row r="29" spans="1:17" ht="25.5" outlineLevel="1" x14ac:dyDescent="0.2">
      <c r="A29" s="122">
        <v>70386</v>
      </c>
      <c r="B29" s="122">
        <v>70386</v>
      </c>
      <c r="C29" s="125">
        <v>43902.402955057871</v>
      </c>
      <c r="D29" s="117"/>
      <c r="E29" s="110" t="s">
        <v>78</v>
      </c>
      <c r="G29" s="110" t="s">
        <v>54</v>
      </c>
      <c r="H29" s="109">
        <v>48</v>
      </c>
      <c r="I29" s="119" t="s">
        <v>79</v>
      </c>
      <c r="J29" s="117"/>
      <c r="K29" s="111">
        <v>174241</v>
      </c>
      <c r="L29" s="109">
        <v>48</v>
      </c>
      <c r="M29" s="118">
        <v>4304084</v>
      </c>
      <c r="N29" s="117"/>
      <c r="O29" s="110" t="s">
        <v>55</v>
      </c>
      <c r="P29" s="119" t="s">
        <v>56</v>
      </c>
      <c r="Q29" s="117"/>
    </row>
    <row r="30" spans="1:17" ht="15" x14ac:dyDescent="0.2">
      <c r="A30" s="124"/>
      <c r="B30" s="124"/>
      <c r="C30" s="120" t="s">
        <v>6</v>
      </c>
      <c r="D30" s="117"/>
      <c r="E30" s="113"/>
      <c r="G30" s="113"/>
      <c r="H30" s="112">
        <v>48</v>
      </c>
      <c r="I30" s="121"/>
      <c r="J30" s="117"/>
      <c r="K30" s="113"/>
      <c r="L30" s="112">
        <v>48</v>
      </c>
      <c r="M30" s="121"/>
      <c r="N30" s="117"/>
      <c r="O30" s="113"/>
      <c r="P30" s="121"/>
      <c r="Q30" s="117"/>
    </row>
    <row r="31" spans="1:17" ht="25.5" outlineLevel="1" x14ac:dyDescent="0.2">
      <c r="A31" s="122">
        <v>70978</v>
      </c>
      <c r="B31" s="122">
        <v>70978</v>
      </c>
      <c r="C31" s="125">
        <v>43927.442766666667</v>
      </c>
      <c r="D31" s="117"/>
      <c r="E31" s="110" t="s">
        <v>82</v>
      </c>
      <c r="G31" s="110" t="s">
        <v>54</v>
      </c>
      <c r="H31" s="109">
        <v>816.59</v>
      </c>
      <c r="I31" s="119" t="s">
        <v>80</v>
      </c>
      <c r="J31" s="117"/>
      <c r="K31" s="111">
        <v>174264</v>
      </c>
      <c r="L31" s="109">
        <v>816.59</v>
      </c>
      <c r="M31" s="118">
        <v>4003041</v>
      </c>
      <c r="N31" s="117"/>
      <c r="O31" s="110" t="s">
        <v>55</v>
      </c>
      <c r="P31" s="119" t="s">
        <v>56</v>
      </c>
      <c r="Q31" s="117"/>
    </row>
    <row r="32" spans="1:17" ht="15" x14ac:dyDescent="0.2">
      <c r="A32" s="124"/>
      <c r="B32" s="124"/>
      <c r="C32" s="120" t="s">
        <v>6</v>
      </c>
      <c r="D32" s="117"/>
      <c r="E32" s="113"/>
      <c r="G32" s="113"/>
      <c r="H32" s="112">
        <v>816.59</v>
      </c>
      <c r="I32" s="121"/>
      <c r="J32" s="117"/>
      <c r="K32" s="113"/>
      <c r="L32" s="112">
        <v>816.59</v>
      </c>
      <c r="M32" s="121"/>
      <c r="N32" s="117"/>
      <c r="O32" s="113"/>
      <c r="P32" s="121"/>
      <c r="Q32" s="117"/>
    </row>
    <row r="33" spans="1:17" ht="25.5" outlineLevel="1" x14ac:dyDescent="0.2">
      <c r="A33" s="122">
        <v>71954</v>
      </c>
      <c r="B33" s="122">
        <v>71954</v>
      </c>
      <c r="C33" s="125">
        <v>43972.603610104168</v>
      </c>
      <c r="D33" s="117"/>
      <c r="E33" s="110" t="s">
        <v>84</v>
      </c>
      <c r="G33" s="110" t="s">
        <v>54</v>
      </c>
      <c r="H33" s="109">
        <v>1600</v>
      </c>
      <c r="I33" s="119" t="s">
        <v>85</v>
      </c>
      <c r="J33" s="117"/>
      <c r="K33" s="111">
        <v>174267</v>
      </c>
      <c r="L33" s="109">
        <v>1600</v>
      </c>
      <c r="M33" s="118">
        <v>4405033</v>
      </c>
      <c r="N33" s="117"/>
      <c r="O33" s="110" t="s">
        <v>55</v>
      </c>
      <c r="P33" s="119" t="s">
        <v>56</v>
      </c>
      <c r="Q33" s="117"/>
    </row>
    <row r="34" spans="1:17" ht="15" x14ac:dyDescent="0.2">
      <c r="A34" s="124"/>
      <c r="B34" s="124"/>
      <c r="C34" s="120" t="s">
        <v>6</v>
      </c>
      <c r="D34" s="117"/>
      <c r="E34" s="113"/>
      <c r="G34" s="113"/>
      <c r="H34" s="112">
        <v>1600</v>
      </c>
      <c r="I34" s="121"/>
      <c r="J34" s="117"/>
      <c r="K34" s="113"/>
      <c r="L34" s="112">
        <v>1600</v>
      </c>
      <c r="M34" s="121"/>
      <c r="N34" s="117"/>
      <c r="O34" s="113"/>
      <c r="P34" s="121"/>
      <c r="Q34" s="117"/>
    </row>
    <row r="35" spans="1:17" ht="38.25" outlineLevel="1" x14ac:dyDescent="0.2">
      <c r="A35" s="122">
        <v>72028</v>
      </c>
      <c r="B35" s="122">
        <v>72028</v>
      </c>
      <c r="C35" s="125">
        <v>43976.896449965279</v>
      </c>
      <c r="D35" s="117"/>
      <c r="E35" s="110" t="s">
        <v>86</v>
      </c>
      <c r="G35" s="110" t="s">
        <v>54</v>
      </c>
      <c r="H35" s="109">
        <v>37500</v>
      </c>
      <c r="I35" s="119" t="s">
        <v>87</v>
      </c>
      <c r="J35" s="117"/>
      <c r="K35" s="111">
        <v>174254</v>
      </c>
      <c r="L35" s="109">
        <v>37500</v>
      </c>
      <c r="M35" s="118">
        <v>4992087</v>
      </c>
      <c r="N35" s="117"/>
      <c r="O35" s="110" t="s">
        <v>55</v>
      </c>
      <c r="P35" s="119" t="s">
        <v>56</v>
      </c>
      <c r="Q35" s="117"/>
    </row>
    <row r="36" spans="1:17" ht="15" x14ac:dyDescent="0.2">
      <c r="A36" s="124"/>
      <c r="B36" s="124"/>
      <c r="C36" s="120" t="s">
        <v>6</v>
      </c>
      <c r="D36" s="117"/>
      <c r="E36" s="113"/>
      <c r="G36" s="113"/>
      <c r="H36" s="112">
        <v>37500</v>
      </c>
      <c r="I36" s="121"/>
      <c r="J36" s="117"/>
      <c r="K36" s="113"/>
      <c r="L36" s="112">
        <v>37500</v>
      </c>
      <c r="M36" s="121"/>
      <c r="N36" s="117"/>
      <c r="O36" s="113"/>
      <c r="P36" s="121"/>
      <c r="Q36" s="117"/>
    </row>
    <row r="37" spans="1:17" ht="38.25" outlineLevel="1" x14ac:dyDescent="0.2">
      <c r="A37" s="122">
        <v>72040</v>
      </c>
      <c r="B37" s="122">
        <v>72040</v>
      </c>
      <c r="C37" s="125">
        <v>43977.424761192131</v>
      </c>
      <c r="D37" s="117"/>
      <c r="E37" s="110" t="s">
        <v>86</v>
      </c>
      <c r="G37" s="110" t="s">
        <v>54</v>
      </c>
      <c r="H37" s="109">
        <v>37500</v>
      </c>
      <c r="I37" s="119" t="s">
        <v>87</v>
      </c>
      <c r="J37" s="117"/>
      <c r="K37" s="111">
        <v>174241</v>
      </c>
      <c r="L37" s="109">
        <v>37500</v>
      </c>
      <c r="M37" s="118">
        <v>4304084</v>
      </c>
      <c r="N37" s="117"/>
      <c r="O37" s="110" t="s">
        <v>55</v>
      </c>
      <c r="P37" s="119" t="s">
        <v>56</v>
      </c>
      <c r="Q37" s="117"/>
    </row>
    <row r="38" spans="1:17" ht="15" x14ac:dyDescent="0.2">
      <c r="A38" s="124"/>
      <c r="B38" s="124"/>
      <c r="C38" s="120" t="s">
        <v>6</v>
      </c>
      <c r="D38" s="117"/>
      <c r="E38" s="113"/>
      <c r="G38" s="113"/>
      <c r="H38" s="112">
        <v>37500</v>
      </c>
      <c r="I38" s="121"/>
      <c r="J38" s="117"/>
      <c r="K38" s="113"/>
      <c r="L38" s="112">
        <v>37500</v>
      </c>
      <c r="M38" s="121"/>
      <c r="N38" s="117"/>
      <c r="O38" s="113"/>
      <c r="P38" s="121"/>
      <c r="Q38" s="117"/>
    </row>
    <row r="39" spans="1:17" ht="25.5" outlineLevel="1" x14ac:dyDescent="0.2">
      <c r="A39" s="122">
        <v>72207</v>
      </c>
      <c r="B39" s="122">
        <v>72207</v>
      </c>
      <c r="C39" s="125">
        <v>43985.447844247683</v>
      </c>
      <c r="D39" s="117"/>
      <c r="E39" s="110" t="s">
        <v>88</v>
      </c>
      <c r="G39" s="110" t="s">
        <v>54</v>
      </c>
      <c r="H39" s="109">
        <v>31554.51</v>
      </c>
      <c r="I39" s="119" t="s">
        <v>69</v>
      </c>
      <c r="J39" s="117"/>
      <c r="K39" s="111">
        <v>174241</v>
      </c>
      <c r="L39" s="109">
        <v>31554.51</v>
      </c>
      <c r="M39" s="118">
        <v>4304084</v>
      </c>
      <c r="N39" s="117"/>
      <c r="O39" s="110" t="s">
        <v>55</v>
      </c>
      <c r="P39" s="119" t="s">
        <v>56</v>
      </c>
      <c r="Q39" s="117"/>
    </row>
    <row r="40" spans="1:17" ht="15" x14ac:dyDescent="0.2">
      <c r="A40" s="124"/>
      <c r="B40" s="124"/>
      <c r="C40" s="120" t="s">
        <v>6</v>
      </c>
      <c r="D40" s="117"/>
      <c r="E40" s="113"/>
      <c r="G40" s="113"/>
      <c r="H40" s="112">
        <v>31554.51</v>
      </c>
      <c r="I40" s="121"/>
      <c r="J40" s="117"/>
      <c r="K40" s="113"/>
      <c r="L40" s="112">
        <v>31554.51</v>
      </c>
      <c r="M40" s="121"/>
      <c r="N40" s="117"/>
      <c r="O40" s="113"/>
      <c r="P40" s="121"/>
      <c r="Q40" s="117"/>
    </row>
    <row r="41" spans="1:17" ht="38.25" outlineLevel="1" x14ac:dyDescent="0.2">
      <c r="A41" s="122">
        <v>72387</v>
      </c>
      <c r="B41" s="122">
        <v>72387</v>
      </c>
      <c r="C41" s="125">
        <v>43994.505189965275</v>
      </c>
      <c r="D41" s="117"/>
      <c r="E41" s="110" t="s">
        <v>89</v>
      </c>
      <c r="G41" s="110" t="s">
        <v>54</v>
      </c>
      <c r="H41" s="109">
        <v>30000</v>
      </c>
      <c r="I41" s="119" t="s">
        <v>69</v>
      </c>
      <c r="J41" s="117"/>
      <c r="K41" s="111">
        <v>174237</v>
      </c>
      <c r="L41" s="109">
        <v>30000</v>
      </c>
      <c r="M41" s="118">
        <v>5061127</v>
      </c>
      <c r="N41" s="117"/>
      <c r="O41" s="110" t="s">
        <v>55</v>
      </c>
      <c r="P41" s="119" t="s">
        <v>56</v>
      </c>
      <c r="Q41" s="117"/>
    </row>
    <row r="42" spans="1:17" ht="15" x14ac:dyDescent="0.2">
      <c r="A42" s="124"/>
      <c r="B42" s="124"/>
      <c r="C42" s="120" t="s">
        <v>6</v>
      </c>
      <c r="D42" s="117"/>
      <c r="E42" s="113"/>
      <c r="G42" s="113"/>
      <c r="H42" s="112">
        <v>30000</v>
      </c>
      <c r="I42" s="121"/>
      <c r="J42" s="117"/>
      <c r="K42" s="113"/>
      <c r="L42" s="112">
        <v>30000</v>
      </c>
      <c r="M42" s="121"/>
      <c r="N42" s="117"/>
      <c r="O42" s="113"/>
      <c r="P42" s="121"/>
      <c r="Q42" s="117"/>
    </row>
    <row r="43" spans="1:17" ht="38.25" outlineLevel="1" x14ac:dyDescent="0.2">
      <c r="A43" s="122">
        <v>72594</v>
      </c>
      <c r="B43" s="122">
        <v>72594</v>
      </c>
      <c r="C43" s="125">
        <v>44006.458376388888</v>
      </c>
      <c r="D43" s="117"/>
      <c r="E43" s="110" t="s">
        <v>208</v>
      </c>
      <c r="G43" s="110" t="s">
        <v>54</v>
      </c>
      <c r="H43" s="109">
        <v>4900</v>
      </c>
      <c r="I43" s="119" t="s">
        <v>209</v>
      </c>
      <c r="J43" s="117"/>
      <c r="K43" s="111">
        <v>174234</v>
      </c>
      <c r="L43" s="109">
        <v>4900</v>
      </c>
      <c r="M43" s="118">
        <v>4147999</v>
      </c>
      <c r="N43" s="117"/>
      <c r="O43" s="110" t="s">
        <v>55</v>
      </c>
      <c r="P43" s="119" t="s">
        <v>56</v>
      </c>
      <c r="Q43" s="117"/>
    </row>
    <row r="44" spans="1:17" ht="15" x14ac:dyDescent="0.2">
      <c r="A44" s="124"/>
      <c r="B44" s="124"/>
      <c r="C44" s="120" t="s">
        <v>6</v>
      </c>
      <c r="D44" s="117"/>
      <c r="E44" s="113"/>
      <c r="G44" s="113"/>
      <c r="H44" s="112">
        <v>4900</v>
      </c>
      <c r="I44" s="121"/>
      <c r="J44" s="117"/>
      <c r="K44" s="113"/>
      <c r="L44" s="112">
        <v>4900</v>
      </c>
      <c r="M44" s="121"/>
      <c r="N44" s="117"/>
      <c r="O44" s="113"/>
      <c r="P44" s="121"/>
      <c r="Q44" s="117"/>
    </row>
    <row r="45" spans="1:17" ht="25.5" outlineLevel="1" x14ac:dyDescent="0.2">
      <c r="A45" s="122">
        <v>72783</v>
      </c>
      <c r="B45" s="122">
        <v>72783</v>
      </c>
      <c r="C45" s="125">
        <v>44013.742060960649</v>
      </c>
      <c r="D45" s="117"/>
      <c r="E45" s="110" t="s">
        <v>90</v>
      </c>
      <c r="G45" s="110" t="s">
        <v>54</v>
      </c>
      <c r="H45" s="109">
        <v>6487.13</v>
      </c>
      <c r="I45" s="119" t="s">
        <v>91</v>
      </c>
      <c r="J45" s="117"/>
      <c r="K45" s="111">
        <v>174234</v>
      </c>
      <c r="L45" s="109">
        <v>6487.13</v>
      </c>
      <c r="M45" s="118">
        <v>4147999</v>
      </c>
      <c r="N45" s="117"/>
      <c r="O45" s="110" t="s">
        <v>55</v>
      </c>
      <c r="P45" s="119" t="s">
        <v>56</v>
      </c>
      <c r="Q45" s="117"/>
    </row>
    <row r="46" spans="1:17" ht="15" x14ac:dyDescent="0.2">
      <c r="A46" s="124"/>
      <c r="B46" s="124"/>
      <c r="C46" s="120" t="s">
        <v>6</v>
      </c>
      <c r="D46" s="117"/>
      <c r="E46" s="113"/>
      <c r="G46" s="113"/>
      <c r="H46" s="112">
        <v>6487.13</v>
      </c>
      <c r="I46" s="121"/>
      <c r="J46" s="117"/>
      <c r="K46" s="113"/>
      <c r="L46" s="112">
        <v>6487.13</v>
      </c>
      <c r="M46" s="121"/>
      <c r="N46" s="117"/>
      <c r="O46" s="113"/>
      <c r="P46" s="121"/>
      <c r="Q46" s="117"/>
    </row>
    <row r="47" spans="1:17" ht="25.5" outlineLevel="1" x14ac:dyDescent="0.2">
      <c r="A47" s="122">
        <v>73050</v>
      </c>
      <c r="B47" s="122">
        <v>73050</v>
      </c>
      <c r="C47" s="125">
        <v>44028.473052083333</v>
      </c>
      <c r="D47" s="117"/>
      <c r="E47" s="110" t="s">
        <v>92</v>
      </c>
      <c r="G47" s="110" t="s">
        <v>54</v>
      </c>
      <c r="H47" s="109">
        <v>11986.25</v>
      </c>
      <c r="I47" s="119" t="s">
        <v>75</v>
      </c>
      <c r="J47" s="117"/>
      <c r="K47" s="111">
        <v>174239</v>
      </c>
      <c r="L47" s="109">
        <v>11986.25</v>
      </c>
      <c r="M47" s="118">
        <v>4991035</v>
      </c>
      <c r="N47" s="117"/>
      <c r="O47" s="110" t="s">
        <v>55</v>
      </c>
      <c r="P47" s="119" t="s">
        <v>56</v>
      </c>
      <c r="Q47" s="117"/>
    </row>
    <row r="48" spans="1:17" ht="15" x14ac:dyDescent="0.2">
      <c r="A48" s="124"/>
      <c r="B48" s="124"/>
      <c r="C48" s="120" t="s">
        <v>6</v>
      </c>
      <c r="D48" s="117"/>
      <c r="E48" s="113"/>
      <c r="G48" s="113"/>
      <c r="H48" s="112">
        <v>11986.25</v>
      </c>
      <c r="I48" s="121"/>
      <c r="J48" s="117"/>
      <c r="K48" s="113"/>
      <c r="L48" s="112">
        <v>11986.25</v>
      </c>
      <c r="M48" s="121"/>
      <c r="N48" s="117"/>
      <c r="O48" s="113"/>
      <c r="P48" s="121"/>
      <c r="Q48" s="117"/>
    </row>
    <row r="49" spans="1:17" ht="25.5" outlineLevel="1" x14ac:dyDescent="0.2">
      <c r="A49" s="122">
        <v>73672</v>
      </c>
      <c r="B49" s="122">
        <v>73672</v>
      </c>
      <c r="C49" s="125">
        <v>44064.599733298608</v>
      </c>
      <c r="D49" s="117"/>
      <c r="E49" s="110" t="s">
        <v>93</v>
      </c>
      <c r="G49" s="110" t="s">
        <v>54</v>
      </c>
      <c r="H49" s="109">
        <v>9329.6299999999992</v>
      </c>
      <c r="I49" s="119" t="s">
        <v>58</v>
      </c>
      <c r="J49" s="117"/>
      <c r="K49" s="111">
        <v>174235</v>
      </c>
      <c r="L49" s="109">
        <v>9329.6299999999992</v>
      </c>
      <c r="M49" s="118">
        <v>4002042</v>
      </c>
      <c r="N49" s="117"/>
      <c r="O49" s="110" t="s">
        <v>55</v>
      </c>
      <c r="P49" s="119" t="s">
        <v>56</v>
      </c>
      <c r="Q49" s="117"/>
    </row>
    <row r="50" spans="1:17" ht="15" x14ac:dyDescent="0.2">
      <c r="A50" s="124"/>
      <c r="B50" s="124"/>
      <c r="C50" s="120" t="s">
        <v>6</v>
      </c>
      <c r="D50" s="117"/>
      <c r="E50" s="113"/>
      <c r="G50" s="113"/>
      <c r="H50" s="112">
        <v>9329.6299999999992</v>
      </c>
      <c r="I50" s="121"/>
      <c r="J50" s="117"/>
      <c r="K50" s="113"/>
      <c r="L50" s="112">
        <v>9329.6299999999992</v>
      </c>
      <c r="M50" s="121"/>
      <c r="N50" s="117"/>
      <c r="O50" s="113"/>
      <c r="P50" s="121"/>
      <c r="Q50" s="117"/>
    </row>
    <row r="51" spans="1:17" ht="25.5" outlineLevel="1" x14ac:dyDescent="0.2">
      <c r="A51" s="122">
        <v>73673</v>
      </c>
      <c r="B51" s="122">
        <v>73673</v>
      </c>
      <c r="C51" s="125">
        <v>44064.60379533565</v>
      </c>
      <c r="D51" s="117"/>
      <c r="E51" s="110" t="s">
        <v>93</v>
      </c>
      <c r="G51" s="110" t="s">
        <v>54</v>
      </c>
      <c r="H51" s="109">
        <v>12490.77</v>
      </c>
      <c r="I51" s="119" t="s">
        <v>58</v>
      </c>
      <c r="J51" s="117"/>
      <c r="K51" s="111">
        <v>174241</v>
      </c>
      <c r="L51" s="109">
        <v>12490.77</v>
      </c>
      <c r="M51" s="118">
        <v>4304084</v>
      </c>
      <c r="N51" s="117"/>
      <c r="O51" s="110" t="s">
        <v>55</v>
      </c>
      <c r="P51" s="119" t="s">
        <v>56</v>
      </c>
      <c r="Q51" s="117"/>
    </row>
    <row r="52" spans="1:17" ht="15" x14ac:dyDescent="0.2">
      <c r="A52" s="124"/>
      <c r="B52" s="124"/>
      <c r="C52" s="120" t="s">
        <v>6</v>
      </c>
      <c r="D52" s="117"/>
      <c r="E52" s="113"/>
      <c r="G52" s="113"/>
      <c r="H52" s="112">
        <v>12490.77</v>
      </c>
      <c r="I52" s="121"/>
      <c r="J52" s="117"/>
      <c r="K52" s="113"/>
      <c r="L52" s="112">
        <v>12490.77</v>
      </c>
      <c r="M52" s="121"/>
      <c r="N52" s="117"/>
      <c r="O52" s="113"/>
      <c r="P52" s="121"/>
      <c r="Q52" s="117"/>
    </row>
    <row r="53" spans="1:17" ht="25.5" outlineLevel="1" x14ac:dyDescent="0.2">
      <c r="A53" s="122">
        <v>73675</v>
      </c>
      <c r="B53" s="122">
        <v>73675</v>
      </c>
      <c r="C53" s="125">
        <v>44064.63457681713</v>
      </c>
      <c r="D53" s="117"/>
      <c r="E53" s="110" t="s">
        <v>93</v>
      </c>
      <c r="G53" s="110" t="s">
        <v>54</v>
      </c>
      <c r="H53" s="109">
        <v>8725.6</v>
      </c>
      <c r="I53" s="119" t="s">
        <v>58</v>
      </c>
      <c r="J53" s="117"/>
      <c r="K53" s="111">
        <v>174235</v>
      </c>
      <c r="L53" s="109">
        <v>8725.6</v>
      </c>
      <c r="M53" s="118">
        <v>4002042</v>
      </c>
      <c r="N53" s="117"/>
      <c r="O53" s="110" t="s">
        <v>55</v>
      </c>
      <c r="P53" s="119" t="s">
        <v>56</v>
      </c>
      <c r="Q53" s="117"/>
    </row>
    <row r="54" spans="1:17" ht="15" x14ac:dyDescent="0.2">
      <c r="A54" s="124"/>
      <c r="B54" s="124"/>
      <c r="C54" s="120" t="s">
        <v>6</v>
      </c>
      <c r="D54" s="117"/>
      <c r="E54" s="113"/>
      <c r="G54" s="113"/>
      <c r="H54" s="112">
        <v>8725.6</v>
      </c>
      <c r="I54" s="121"/>
      <c r="J54" s="117"/>
      <c r="K54" s="113"/>
      <c r="L54" s="112">
        <v>8725.6</v>
      </c>
      <c r="M54" s="121"/>
      <c r="N54" s="117"/>
      <c r="O54" s="113"/>
      <c r="P54" s="121"/>
      <c r="Q54" s="117"/>
    </row>
    <row r="55" spans="1:17" ht="51" outlineLevel="1" x14ac:dyDescent="0.2">
      <c r="A55" s="122">
        <v>73684</v>
      </c>
      <c r="B55" s="122">
        <v>73684</v>
      </c>
      <c r="C55" s="125">
        <v>44064.679540972218</v>
      </c>
      <c r="D55" s="117"/>
      <c r="E55" s="110" t="s">
        <v>94</v>
      </c>
      <c r="G55" s="110" t="s">
        <v>54</v>
      </c>
      <c r="H55" s="109">
        <v>100000</v>
      </c>
      <c r="I55" s="119" t="s">
        <v>69</v>
      </c>
      <c r="J55" s="117"/>
      <c r="K55" s="111">
        <v>174252</v>
      </c>
      <c r="L55" s="109">
        <v>100000</v>
      </c>
      <c r="M55" s="118">
        <v>4428043</v>
      </c>
      <c r="N55" s="117"/>
      <c r="O55" s="110" t="s">
        <v>55</v>
      </c>
      <c r="P55" s="119" t="s">
        <v>56</v>
      </c>
      <c r="Q55" s="117"/>
    </row>
    <row r="56" spans="1:17" ht="15" x14ac:dyDescent="0.2">
      <c r="A56" s="124"/>
      <c r="B56" s="124"/>
      <c r="C56" s="120" t="s">
        <v>6</v>
      </c>
      <c r="D56" s="117"/>
      <c r="E56" s="113"/>
      <c r="G56" s="113"/>
      <c r="H56" s="112">
        <v>100000</v>
      </c>
      <c r="I56" s="121"/>
      <c r="J56" s="117"/>
      <c r="K56" s="113"/>
      <c r="L56" s="112">
        <v>100000</v>
      </c>
      <c r="M56" s="121"/>
      <c r="N56" s="117"/>
      <c r="O56" s="113"/>
      <c r="P56" s="121"/>
      <c r="Q56" s="117"/>
    </row>
    <row r="57" spans="1:17" ht="51" outlineLevel="1" x14ac:dyDescent="0.2">
      <c r="A57" s="122">
        <v>73688</v>
      </c>
      <c r="B57" s="122">
        <v>73688</v>
      </c>
      <c r="C57" s="125">
        <v>44064.780552662036</v>
      </c>
      <c r="D57" s="117"/>
      <c r="E57" s="110" t="s">
        <v>94</v>
      </c>
      <c r="G57" s="110" t="s">
        <v>54</v>
      </c>
      <c r="H57" s="109">
        <v>80000</v>
      </c>
      <c r="I57" s="119" t="s">
        <v>69</v>
      </c>
      <c r="J57" s="117"/>
      <c r="K57" s="111">
        <v>174252</v>
      </c>
      <c r="L57" s="109">
        <v>80000</v>
      </c>
      <c r="M57" s="118">
        <v>4469043</v>
      </c>
      <c r="N57" s="117"/>
      <c r="O57" s="110" t="s">
        <v>55</v>
      </c>
      <c r="P57" s="119" t="s">
        <v>56</v>
      </c>
      <c r="Q57" s="117"/>
    </row>
    <row r="58" spans="1:17" ht="15" x14ac:dyDescent="0.2">
      <c r="A58" s="124"/>
      <c r="B58" s="124"/>
      <c r="C58" s="120" t="s">
        <v>6</v>
      </c>
      <c r="D58" s="117"/>
      <c r="E58" s="113"/>
      <c r="G58" s="113"/>
      <c r="H58" s="112">
        <v>80000</v>
      </c>
      <c r="I58" s="121"/>
      <c r="J58" s="117"/>
      <c r="K58" s="113"/>
      <c r="L58" s="112">
        <v>80000</v>
      </c>
      <c r="M58" s="121"/>
      <c r="N58" s="117"/>
      <c r="O58" s="113"/>
      <c r="P58" s="121"/>
      <c r="Q58" s="117"/>
    </row>
    <row r="59" spans="1:17" ht="51" outlineLevel="1" x14ac:dyDescent="0.2">
      <c r="A59" s="122">
        <v>73689</v>
      </c>
      <c r="B59" s="122">
        <v>73689</v>
      </c>
      <c r="C59" s="125">
        <v>44064.793852199073</v>
      </c>
      <c r="D59" s="117"/>
      <c r="E59" s="110" t="s">
        <v>94</v>
      </c>
      <c r="G59" s="110" t="s">
        <v>54</v>
      </c>
      <c r="H59" s="109">
        <v>150000</v>
      </c>
      <c r="I59" s="119" t="s">
        <v>69</v>
      </c>
      <c r="J59" s="117"/>
      <c r="K59" s="111">
        <v>174252</v>
      </c>
      <c r="L59" s="109">
        <v>150000</v>
      </c>
      <c r="M59" s="118">
        <v>4249043</v>
      </c>
      <c r="N59" s="117"/>
      <c r="O59" s="110" t="s">
        <v>55</v>
      </c>
      <c r="P59" s="119" t="s">
        <v>56</v>
      </c>
      <c r="Q59" s="117"/>
    </row>
    <row r="60" spans="1:17" ht="15" x14ac:dyDescent="0.2">
      <c r="A60" s="124"/>
      <c r="B60" s="124"/>
      <c r="C60" s="120" t="s">
        <v>6</v>
      </c>
      <c r="D60" s="117"/>
      <c r="E60" s="113"/>
      <c r="G60" s="113"/>
      <c r="H60" s="112">
        <v>150000</v>
      </c>
      <c r="I60" s="121"/>
      <c r="J60" s="117"/>
      <c r="K60" s="113"/>
      <c r="L60" s="112">
        <v>150000</v>
      </c>
      <c r="M60" s="121"/>
      <c r="N60" s="117"/>
      <c r="O60" s="113"/>
      <c r="P60" s="121"/>
      <c r="Q60" s="117"/>
    </row>
    <row r="61" spans="1:17" ht="51" outlineLevel="1" x14ac:dyDescent="0.2">
      <c r="A61" s="122">
        <v>73690</v>
      </c>
      <c r="B61" s="122">
        <v>73690</v>
      </c>
      <c r="C61" s="125">
        <v>44064.79730366898</v>
      </c>
      <c r="D61" s="117"/>
      <c r="E61" s="110" t="s">
        <v>95</v>
      </c>
      <c r="G61" s="110" t="s">
        <v>54</v>
      </c>
      <c r="H61" s="109">
        <v>50000</v>
      </c>
      <c r="I61" s="119" t="s">
        <v>69</v>
      </c>
      <c r="J61" s="117"/>
      <c r="K61" s="111">
        <v>174252</v>
      </c>
      <c r="L61" s="109">
        <v>50000</v>
      </c>
      <c r="M61" s="118">
        <v>4250043</v>
      </c>
      <c r="N61" s="117"/>
      <c r="O61" s="110" t="s">
        <v>55</v>
      </c>
      <c r="P61" s="119" t="s">
        <v>56</v>
      </c>
      <c r="Q61" s="117"/>
    </row>
    <row r="62" spans="1:17" ht="15" x14ac:dyDescent="0.2">
      <c r="A62" s="124"/>
      <c r="B62" s="124"/>
      <c r="C62" s="120" t="s">
        <v>6</v>
      </c>
      <c r="D62" s="117"/>
      <c r="E62" s="113"/>
      <c r="G62" s="113"/>
      <c r="H62" s="112">
        <v>50000</v>
      </c>
      <c r="I62" s="121"/>
      <c r="J62" s="117"/>
      <c r="K62" s="113"/>
      <c r="L62" s="112">
        <v>50000</v>
      </c>
      <c r="M62" s="121"/>
      <c r="N62" s="117"/>
      <c r="O62" s="113"/>
      <c r="P62" s="121"/>
      <c r="Q62" s="117"/>
    </row>
    <row r="63" spans="1:17" ht="51" outlineLevel="1" x14ac:dyDescent="0.2">
      <c r="A63" s="122">
        <v>73691</v>
      </c>
      <c r="B63" s="122">
        <v>73691</v>
      </c>
      <c r="C63" s="125">
        <v>44064.805744594909</v>
      </c>
      <c r="D63" s="117"/>
      <c r="E63" s="110" t="s">
        <v>95</v>
      </c>
      <c r="G63" s="110" t="s">
        <v>54</v>
      </c>
      <c r="H63" s="109">
        <v>27360</v>
      </c>
      <c r="I63" s="119" t="s">
        <v>69</v>
      </c>
      <c r="J63" s="117"/>
      <c r="K63" s="111">
        <v>174234</v>
      </c>
      <c r="L63" s="109">
        <v>27360</v>
      </c>
      <c r="M63" s="118">
        <v>4147999</v>
      </c>
      <c r="N63" s="117"/>
      <c r="O63" s="110" t="s">
        <v>55</v>
      </c>
      <c r="P63" s="119" t="s">
        <v>56</v>
      </c>
      <c r="Q63" s="117"/>
    </row>
    <row r="64" spans="1:17" ht="15" x14ac:dyDescent="0.2">
      <c r="A64" s="124"/>
      <c r="B64" s="124"/>
      <c r="C64" s="120" t="s">
        <v>6</v>
      </c>
      <c r="D64" s="117"/>
      <c r="E64" s="113"/>
      <c r="G64" s="113"/>
      <c r="H64" s="112">
        <v>27360</v>
      </c>
      <c r="I64" s="121"/>
      <c r="J64" s="117"/>
      <c r="K64" s="113"/>
      <c r="L64" s="112">
        <v>27360</v>
      </c>
      <c r="M64" s="121"/>
      <c r="N64" s="117"/>
      <c r="O64" s="113"/>
      <c r="P64" s="121"/>
      <c r="Q64" s="117"/>
    </row>
    <row r="65" spans="1:17" ht="51" outlineLevel="1" x14ac:dyDescent="0.2">
      <c r="A65" s="122">
        <v>73693</v>
      </c>
      <c r="B65" s="122">
        <v>73693</v>
      </c>
      <c r="C65" s="125">
        <v>44064.816779432869</v>
      </c>
      <c r="D65" s="117"/>
      <c r="E65" s="110" t="s">
        <v>95</v>
      </c>
      <c r="G65" s="110" t="s">
        <v>54</v>
      </c>
      <c r="H65" s="109">
        <v>72556.69</v>
      </c>
      <c r="I65" s="119" t="s">
        <v>69</v>
      </c>
      <c r="J65" s="117"/>
      <c r="K65" s="111">
        <v>174253</v>
      </c>
      <c r="L65" s="109">
        <v>72556.69</v>
      </c>
      <c r="M65" s="118">
        <v>4501043</v>
      </c>
      <c r="N65" s="117"/>
      <c r="O65" s="110" t="s">
        <v>55</v>
      </c>
      <c r="P65" s="119" t="s">
        <v>56</v>
      </c>
      <c r="Q65" s="117"/>
    </row>
    <row r="66" spans="1:17" ht="15" x14ac:dyDescent="0.2">
      <c r="A66" s="124"/>
      <c r="B66" s="124"/>
      <c r="C66" s="120" t="s">
        <v>6</v>
      </c>
      <c r="D66" s="117"/>
      <c r="E66" s="113"/>
      <c r="G66" s="113"/>
      <c r="H66" s="112">
        <v>72556.69</v>
      </c>
      <c r="I66" s="121"/>
      <c r="J66" s="117"/>
      <c r="K66" s="113"/>
      <c r="L66" s="112">
        <v>72556.69</v>
      </c>
      <c r="M66" s="121"/>
      <c r="N66" s="117"/>
      <c r="O66" s="113"/>
      <c r="P66" s="121"/>
      <c r="Q66" s="117"/>
    </row>
    <row r="67" spans="1:17" ht="51" outlineLevel="1" x14ac:dyDescent="0.2">
      <c r="A67" s="122">
        <v>73694</v>
      </c>
      <c r="B67" s="122">
        <v>73694</v>
      </c>
      <c r="C67" s="125">
        <v>44066.895893402776</v>
      </c>
      <c r="D67" s="117"/>
      <c r="E67" s="110" t="s">
        <v>186</v>
      </c>
      <c r="G67" s="110" t="s">
        <v>54</v>
      </c>
      <c r="H67" s="109">
        <v>5000</v>
      </c>
      <c r="I67" s="119" t="s">
        <v>184</v>
      </c>
      <c r="J67" s="117"/>
      <c r="K67" s="111">
        <v>174268</v>
      </c>
      <c r="L67" s="109">
        <v>5000</v>
      </c>
      <c r="M67" s="118">
        <v>4004371</v>
      </c>
      <c r="N67" s="117"/>
      <c r="O67" s="110" t="s">
        <v>55</v>
      </c>
      <c r="P67" s="119" t="s">
        <v>56</v>
      </c>
      <c r="Q67" s="117"/>
    </row>
    <row r="68" spans="1:17" ht="15" x14ac:dyDescent="0.2">
      <c r="A68" s="124"/>
      <c r="B68" s="124"/>
      <c r="C68" s="120" t="s">
        <v>6</v>
      </c>
      <c r="D68" s="117"/>
      <c r="E68" s="113"/>
      <c r="G68" s="113"/>
      <c r="H68" s="112">
        <v>5000</v>
      </c>
      <c r="I68" s="121"/>
      <c r="J68" s="117"/>
      <c r="K68" s="113"/>
      <c r="L68" s="112">
        <v>5000</v>
      </c>
      <c r="M68" s="121"/>
      <c r="N68" s="117"/>
      <c r="O68" s="113"/>
      <c r="P68" s="121"/>
      <c r="Q68" s="117"/>
    </row>
    <row r="69" spans="1:17" ht="51" outlineLevel="1" x14ac:dyDescent="0.2">
      <c r="A69" s="122">
        <v>73695</v>
      </c>
      <c r="B69" s="122">
        <v>73695</v>
      </c>
      <c r="C69" s="125">
        <v>44066.909742013886</v>
      </c>
      <c r="D69" s="117"/>
      <c r="E69" s="110" t="s">
        <v>187</v>
      </c>
      <c r="G69" s="110" t="s">
        <v>54</v>
      </c>
      <c r="H69" s="109">
        <v>30000</v>
      </c>
      <c r="I69" s="119" t="s">
        <v>184</v>
      </c>
      <c r="J69" s="117"/>
      <c r="K69" s="111">
        <v>174264</v>
      </c>
      <c r="L69" s="109">
        <v>30000</v>
      </c>
      <c r="M69" s="118">
        <v>4003261</v>
      </c>
      <c r="N69" s="117"/>
      <c r="O69" s="110" t="s">
        <v>55</v>
      </c>
      <c r="P69" s="119" t="s">
        <v>56</v>
      </c>
      <c r="Q69" s="117"/>
    </row>
    <row r="70" spans="1:17" ht="15" x14ac:dyDescent="0.2">
      <c r="A70" s="124"/>
      <c r="B70" s="124"/>
      <c r="C70" s="120" t="s">
        <v>6</v>
      </c>
      <c r="D70" s="117"/>
      <c r="E70" s="113"/>
      <c r="G70" s="113"/>
      <c r="H70" s="112">
        <v>30000</v>
      </c>
      <c r="I70" s="121"/>
      <c r="J70" s="117"/>
      <c r="K70" s="113"/>
      <c r="L70" s="112">
        <v>30000</v>
      </c>
      <c r="M70" s="121"/>
      <c r="N70" s="117"/>
      <c r="O70" s="113"/>
      <c r="P70" s="121"/>
      <c r="Q70" s="117"/>
    </row>
    <row r="71" spans="1:17" ht="51" outlineLevel="1" x14ac:dyDescent="0.2">
      <c r="A71" s="122">
        <v>73696</v>
      </c>
      <c r="B71" s="122">
        <v>73696</v>
      </c>
      <c r="C71" s="125">
        <v>44066.922644444443</v>
      </c>
      <c r="D71" s="117"/>
      <c r="E71" s="110" t="s">
        <v>187</v>
      </c>
      <c r="G71" s="110" t="s">
        <v>54</v>
      </c>
      <c r="H71" s="109">
        <v>10000</v>
      </c>
      <c r="I71" s="119" t="s">
        <v>184</v>
      </c>
      <c r="J71" s="117"/>
      <c r="K71" s="111">
        <v>174264</v>
      </c>
      <c r="L71" s="109">
        <v>10000</v>
      </c>
      <c r="M71" s="118">
        <v>4003711</v>
      </c>
      <c r="N71" s="117"/>
      <c r="O71" s="110" t="s">
        <v>55</v>
      </c>
      <c r="P71" s="119" t="s">
        <v>56</v>
      </c>
      <c r="Q71" s="117"/>
    </row>
    <row r="72" spans="1:17" ht="15" x14ac:dyDescent="0.2">
      <c r="A72" s="124"/>
      <c r="B72" s="124"/>
      <c r="C72" s="120" t="s">
        <v>6</v>
      </c>
      <c r="D72" s="117"/>
      <c r="E72" s="113"/>
      <c r="G72" s="113"/>
      <c r="H72" s="112">
        <v>10000</v>
      </c>
      <c r="I72" s="121"/>
      <c r="J72" s="117"/>
      <c r="K72" s="113"/>
      <c r="L72" s="112">
        <v>10000</v>
      </c>
      <c r="M72" s="121"/>
      <c r="N72" s="117"/>
      <c r="O72" s="113"/>
      <c r="P72" s="121"/>
      <c r="Q72" s="117"/>
    </row>
    <row r="73" spans="1:17" ht="51" outlineLevel="1" x14ac:dyDescent="0.2">
      <c r="A73" s="122">
        <v>73697</v>
      </c>
      <c r="B73" s="122">
        <v>73697</v>
      </c>
      <c r="C73" s="125">
        <v>44066.925002743053</v>
      </c>
      <c r="D73" s="117"/>
      <c r="E73" s="110" t="s">
        <v>187</v>
      </c>
      <c r="G73" s="110" t="s">
        <v>54</v>
      </c>
      <c r="H73" s="109">
        <v>35000</v>
      </c>
      <c r="I73" s="119" t="s">
        <v>184</v>
      </c>
      <c r="J73" s="117"/>
      <c r="K73" s="111">
        <v>174264</v>
      </c>
      <c r="L73" s="109">
        <v>35000</v>
      </c>
      <c r="M73" s="118">
        <v>4003301</v>
      </c>
      <c r="N73" s="117"/>
      <c r="O73" s="110" t="s">
        <v>55</v>
      </c>
      <c r="P73" s="119" t="s">
        <v>56</v>
      </c>
      <c r="Q73" s="117"/>
    </row>
    <row r="74" spans="1:17" ht="15" x14ac:dyDescent="0.2">
      <c r="A74" s="124"/>
      <c r="B74" s="124"/>
      <c r="C74" s="120" t="s">
        <v>6</v>
      </c>
      <c r="D74" s="117"/>
      <c r="E74" s="113"/>
      <c r="G74" s="113"/>
      <c r="H74" s="112">
        <v>35000</v>
      </c>
      <c r="I74" s="121"/>
      <c r="J74" s="117"/>
      <c r="K74" s="113"/>
      <c r="L74" s="112">
        <v>35000</v>
      </c>
      <c r="M74" s="121"/>
      <c r="N74" s="117"/>
      <c r="O74" s="113"/>
      <c r="P74" s="121"/>
      <c r="Q74" s="117"/>
    </row>
    <row r="75" spans="1:17" ht="76.5" outlineLevel="1" x14ac:dyDescent="0.2">
      <c r="A75" s="122">
        <v>73698</v>
      </c>
      <c r="B75" s="122">
        <v>73698</v>
      </c>
      <c r="C75" s="125">
        <v>44066.928724884259</v>
      </c>
      <c r="D75" s="117"/>
      <c r="E75" s="110" t="s">
        <v>96</v>
      </c>
      <c r="G75" s="110" t="s">
        <v>54</v>
      </c>
      <c r="H75" s="109">
        <v>30000</v>
      </c>
      <c r="I75" s="119" t="s">
        <v>184</v>
      </c>
      <c r="J75" s="117"/>
      <c r="K75" s="111">
        <v>174264</v>
      </c>
      <c r="L75" s="109">
        <v>30000</v>
      </c>
      <c r="M75" s="118">
        <v>4003601</v>
      </c>
      <c r="N75" s="117"/>
      <c r="O75" s="110" t="s">
        <v>55</v>
      </c>
      <c r="P75" s="119" t="s">
        <v>56</v>
      </c>
      <c r="Q75" s="117"/>
    </row>
    <row r="76" spans="1:17" ht="15" x14ac:dyDescent="0.2">
      <c r="A76" s="124"/>
      <c r="B76" s="124"/>
      <c r="C76" s="120" t="s">
        <v>6</v>
      </c>
      <c r="D76" s="117"/>
      <c r="E76" s="113"/>
      <c r="G76" s="113"/>
      <c r="H76" s="112">
        <v>30000</v>
      </c>
      <c r="I76" s="121"/>
      <c r="J76" s="117"/>
      <c r="K76" s="113"/>
      <c r="L76" s="112">
        <v>30000</v>
      </c>
      <c r="M76" s="121"/>
      <c r="N76" s="117"/>
      <c r="O76" s="113"/>
      <c r="P76" s="121"/>
      <c r="Q76" s="117"/>
    </row>
    <row r="77" spans="1:17" ht="76.5" outlineLevel="1" x14ac:dyDescent="0.2">
      <c r="A77" s="122">
        <v>73699</v>
      </c>
      <c r="B77" s="122">
        <v>73699</v>
      </c>
      <c r="C77" s="125">
        <v>44066.931568599532</v>
      </c>
      <c r="D77" s="117"/>
      <c r="E77" s="110" t="s">
        <v>96</v>
      </c>
      <c r="G77" s="110" t="s">
        <v>54</v>
      </c>
      <c r="H77" s="109">
        <v>30000</v>
      </c>
      <c r="I77" s="119" t="s">
        <v>184</v>
      </c>
      <c r="J77" s="117"/>
      <c r="K77" s="111">
        <v>174264</v>
      </c>
      <c r="L77" s="109">
        <v>30000</v>
      </c>
      <c r="M77" s="118">
        <v>4003651</v>
      </c>
      <c r="N77" s="117"/>
      <c r="O77" s="110" t="s">
        <v>55</v>
      </c>
      <c r="P77" s="119" t="s">
        <v>56</v>
      </c>
      <c r="Q77" s="117"/>
    </row>
    <row r="78" spans="1:17" ht="15" x14ac:dyDescent="0.2">
      <c r="A78" s="124"/>
      <c r="B78" s="124"/>
      <c r="C78" s="120" t="s">
        <v>6</v>
      </c>
      <c r="D78" s="117"/>
      <c r="E78" s="113"/>
      <c r="G78" s="113"/>
      <c r="H78" s="112">
        <v>30000</v>
      </c>
      <c r="I78" s="121"/>
      <c r="J78" s="117"/>
      <c r="K78" s="113"/>
      <c r="L78" s="112">
        <v>30000</v>
      </c>
      <c r="M78" s="121"/>
      <c r="N78" s="117"/>
      <c r="O78" s="113"/>
      <c r="P78" s="121"/>
      <c r="Q78" s="117"/>
    </row>
    <row r="79" spans="1:17" ht="76.5" outlineLevel="1" x14ac:dyDescent="0.2">
      <c r="A79" s="122">
        <v>73700</v>
      </c>
      <c r="B79" s="122">
        <v>73700</v>
      </c>
      <c r="C79" s="125">
        <v>44066.935256631943</v>
      </c>
      <c r="D79" s="117"/>
      <c r="E79" s="110" t="s">
        <v>96</v>
      </c>
      <c r="G79" s="110" t="s">
        <v>54</v>
      </c>
      <c r="H79" s="109">
        <v>30000</v>
      </c>
      <c r="I79" s="119" t="s">
        <v>184</v>
      </c>
      <c r="J79" s="117"/>
      <c r="K79" s="111">
        <v>174264</v>
      </c>
      <c r="L79" s="109">
        <v>30000</v>
      </c>
      <c r="M79" s="118">
        <v>4003551</v>
      </c>
      <c r="N79" s="117"/>
      <c r="O79" s="110" t="s">
        <v>55</v>
      </c>
      <c r="P79" s="119" t="s">
        <v>56</v>
      </c>
      <c r="Q79" s="117"/>
    </row>
    <row r="80" spans="1:17" ht="15" x14ac:dyDescent="0.2">
      <c r="A80" s="124"/>
      <c r="B80" s="124"/>
      <c r="C80" s="120" t="s">
        <v>6</v>
      </c>
      <c r="D80" s="117"/>
      <c r="E80" s="113"/>
      <c r="G80" s="113"/>
      <c r="H80" s="112">
        <v>30000</v>
      </c>
      <c r="I80" s="121"/>
      <c r="J80" s="117"/>
      <c r="K80" s="113"/>
      <c r="L80" s="112">
        <v>30000</v>
      </c>
      <c r="M80" s="121"/>
      <c r="N80" s="117"/>
      <c r="O80" s="113"/>
      <c r="P80" s="121"/>
      <c r="Q80" s="117"/>
    </row>
    <row r="81" spans="1:17" ht="76.5" outlineLevel="1" x14ac:dyDescent="0.2">
      <c r="A81" s="122">
        <v>73701</v>
      </c>
      <c r="B81" s="122">
        <v>73701</v>
      </c>
      <c r="C81" s="125">
        <v>44066.939398032402</v>
      </c>
      <c r="D81" s="117"/>
      <c r="E81" s="110" t="s">
        <v>96</v>
      </c>
      <c r="G81" s="110" t="s">
        <v>54</v>
      </c>
      <c r="H81" s="109">
        <v>30000</v>
      </c>
      <c r="I81" s="119" t="s">
        <v>184</v>
      </c>
      <c r="J81" s="117"/>
      <c r="K81" s="111">
        <v>174264</v>
      </c>
      <c r="L81" s="109">
        <v>30000</v>
      </c>
      <c r="M81" s="118">
        <v>4003352</v>
      </c>
      <c r="N81" s="117"/>
      <c r="O81" s="110" t="s">
        <v>55</v>
      </c>
      <c r="P81" s="119" t="s">
        <v>56</v>
      </c>
      <c r="Q81" s="117"/>
    </row>
    <row r="82" spans="1:17" ht="15" x14ac:dyDescent="0.2">
      <c r="A82" s="124"/>
      <c r="B82" s="124"/>
      <c r="C82" s="120" t="s">
        <v>6</v>
      </c>
      <c r="D82" s="117"/>
      <c r="E82" s="113"/>
      <c r="G82" s="113"/>
      <c r="H82" s="112">
        <v>30000</v>
      </c>
      <c r="I82" s="121"/>
      <c r="J82" s="117"/>
      <c r="K82" s="113"/>
      <c r="L82" s="112">
        <v>30000</v>
      </c>
      <c r="M82" s="121"/>
      <c r="N82" s="117"/>
      <c r="O82" s="113"/>
      <c r="P82" s="121"/>
      <c r="Q82" s="117"/>
    </row>
    <row r="83" spans="1:17" ht="76.5" outlineLevel="1" x14ac:dyDescent="0.2">
      <c r="A83" s="122">
        <v>73702</v>
      </c>
      <c r="B83" s="122">
        <v>73702</v>
      </c>
      <c r="C83" s="125">
        <v>44066.948498032405</v>
      </c>
      <c r="D83" s="117"/>
      <c r="E83" s="110" t="s">
        <v>96</v>
      </c>
      <c r="G83" s="110" t="s">
        <v>54</v>
      </c>
      <c r="H83" s="109">
        <v>15000</v>
      </c>
      <c r="I83" s="119" t="s">
        <v>184</v>
      </c>
      <c r="J83" s="117"/>
      <c r="K83" s="111">
        <v>174264</v>
      </c>
      <c r="L83" s="109">
        <v>15000</v>
      </c>
      <c r="M83" s="118">
        <v>4003402</v>
      </c>
      <c r="N83" s="117"/>
      <c r="O83" s="110" t="s">
        <v>55</v>
      </c>
      <c r="P83" s="119" t="s">
        <v>56</v>
      </c>
      <c r="Q83" s="117"/>
    </row>
    <row r="84" spans="1:17" ht="15" x14ac:dyDescent="0.2">
      <c r="A84" s="124"/>
      <c r="B84" s="124"/>
      <c r="C84" s="120" t="s">
        <v>6</v>
      </c>
      <c r="D84" s="117"/>
      <c r="E84" s="113"/>
      <c r="G84" s="113"/>
      <c r="H84" s="112">
        <v>15000</v>
      </c>
      <c r="I84" s="121"/>
      <c r="J84" s="117"/>
      <c r="K84" s="113"/>
      <c r="L84" s="112">
        <v>15000</v>
      </c>
      <c r="M84" s="121"/>
      <c r="N84" s="117"/>
      <c r="O84" s="113"/>
      <c r="P84" s="121"/>
      <c r="Q84" s="117"/>
    </row>
    <row r="85" spans="1:17" ht="76.5" outlineLevel="1" x14ac:dyDescent="0.2">
      <c r="A85" s="122">
        <v>73703</v>
      </c>
      <c r="B85" s="122">
        <v>73703</v>
      </c>
      <c r="C85" s="125">
        <v>44066.952469675925</v>
      </c>
      <c r="D85" s="117"/>
      <c r="E85" s="110" t="s">
        <v>96</v>
      </c>
      <c r="G85" s="110" t="s">
        <v>54</v>
      </c>
      <c r="H85" s="109">
        <v>30000</v>
      </c>
      <c r="I85" s="119" t="s">
        <v>184</v>
      </c>
      <c r="J85" s="117"/>
      <c r="K85" s="111">
        <v>174264</v>
      </c>
      <c r="L85" s="109">
        <v>30000</v>
      </c>
      <c r="M85" s="118">
        <v>4003501</v>
      </c>
      <c r="N85" s="117"/>
      <c r="O85" s="110" t="s">
        <v>55</v>
      </c>
      <c r="P85" s="119" t="s">
        <v>56</v>
      </c>
      <c r="Q85" s="117"/>
    </row>
    <row r="86" spans="1:17" ht="15" x14ac:dyDescent="0.2">
      <c r="A86" s="124"/>
      <c r="B86" s="124"/>
      <c r="C86" s="120" t="s">
        <v>6</v>
      </c>
      <c r="D86" s="117"/>
      <c r="E86" s="113"/>
      <c r="G86" s="113"/>
      <c r="H86" s="112">
        <v>30000</v>
      </c>
      <c r="I86" s="121"/>
      <c r="J86" s="117"/>
      <c r="K86" s="113"/>
      <c r="L86" s="112">
        <v>30000</v>
      </c>
      <c r="M86" s="121"/>
      <c r="N86" s="117"/>
      <c r="O86" s="113"/>
      <c r="P86" s="121"/>
      <c r="Q86" s="117"/>
    </row>
    <row r="87" spans="1:17" ht="76.5" outlineLevel="1" x14ac:dyDescent="0.2">
      <c r="A87" s="122">
        <v>73705</v>
      </c>
      <c r="B87" s="122">
        <v>73705</v>
      </c>
      <c r="C87" s="125">
        <v>44066.960779247682</v>
      </c>
      <c r="D87" s="117"/>
      <c r="E87" s="110" t="s">
        <v>96</v>
      </c>
      <c r="G87" s="110" t="s">
        <v>54</v>
      </c>
      <c r="H87" s="109">
        <v>5000</v>
      </c>
      <c r="I87" s="119" t="s">
        <v>184</v>
      </c>
      <c r="J87" s="117"/>
      <c r="K87" s="111">
        <v>174264</v>
      </c>
      <c r="L87" s="109">
        <v>5000</v>
      </c>
      <c r="M87" s="118">
        <v>4003251</v>
      </c>
      <c r="N87" s="117"/>
      <c r="O87" s="110" t="s">
        <v>55</v>
      </c>
      <c r="P87" s="119" t="s">
        <v>56</v>
      </c>
      <c r="Q87" s="117"/>
    </row>
    <row r="88" spans="1:17" ht="15" x14ac:dyDescent="0.2">
      <c r="A88" s="124"/>
      <c r="B88" s="124"/>
      <c r="C88" s="120" t="s">
        <v>6</v>
      </c>
      <c r="D88" s="117"/>
      <c r="E88" s="113"/>
      <c r="G88" s="113"/>
      <c r="H88" s="112">
        <v>5000</v>
      </c>
      <c r="I88" s="121"/>
      <c r="J88" s="117"/>
      <c r="K88" s="113"/>
      <c r="L88" s="112">
        <v>5000</v>
      </c>
      <c r="M88" s="121"/>
      <c r="N88" s="117"/>
      <c r="O88" s="113"/>
      <c r="P88" s="121"/>
      <c r="Q88" s="117"/>
    </row>
    <row r="89" spans="1:17" ht="76.5" outlineLevel="1" x14ac:dyDescent="0.2">
      <c r="A89" s="122">
        <v>73706</v>
      </c>
      <c r="B89" s="122">
        <v>73706</v>
      </c>
      <c r="C89" s="125">
        <v>44067.002855752311</v>
      </c>
      <c r="D89" s="117"/>
      <c r="E89" s="110" t="s">
        <v>96</v>
      </c>
      <c r="G89" s="110" t="s">
        <v>54</v>
      </c>
      <c r="H89" s="109">
        <v>22838</v>
      </c>
      <c r="I89" s="119" t="s">
        <v>184</v>
      </c>
      <c r="J89" s="117"/>
      <c r="K89" s="111">
        <v>174258</v>
      </c>
      <c r="L89" s="109">
        <v>22838</v>
      </c>
      <c r="M89" s="118">
        <v>4001606</v>
      </c>
      <c r="N89" s="117"/>
      <c r="O89" s="110" t="s">
        <v>55</v>
      </c>
      <c r="P89" s="119" t="s">
        <v>56</v>
      </c>
      <c r="Q89" s="117"/>
    </row>
    <row r="90" spans="1:17" ht="15" x14ac:dyDescent="0.2">
      <c r="A90" s="124"/>
      <c r="B90" s="124"/>
      <c r="C90" s="120" t="s">
        <v>6</v>
      </c>
      <c r="D90" s="117"/>
      <c r="E90" s="113"/>
      <c r="G90" s="113"/>
      <c r="H90" s="112">
        <v>22838</v>
      </c>
      <c r="I90" s="121"/>
      <c r="J90" s="117"/>
      <c r="K90" s="113"/>
      <c r="L90" s="112">
        <v>22838</v>
      </c>
      <c r="M90" s="121"/>
      <c r="N90" s="117"/>
      <c r="O90" s="113"/>
      <c r="P90" s="121"/>
      <c r="Q90" s="117"/>
    </row>
    <row r="91" spans="1:17" ht="76.5" outlineLevel="1" x14ac:dyDescent="0.2">
      <c r="A91" s="122">
        <v>73708</v>
      </c>
      <c r="B91" s="122">
        <v>73708</v>
      </c>
      <c r="C91" s="125">
        <v>44067.009893252311</v>
      </c>
      <c r="D91" s="117"/>
      <c r="E91" s="110" t="s">
        <v>96</v>
      </c>
      <c r="G91" s="110" t="s">
        <v>54</v>
      </c>
      <c r="H91" s="109">
        <v>13500</v>
      </c>
      <c r="I91" s="119" t="s">
        <v>184</v>
      </c>
      <c r="J91" s="117"/>
      <c r="K91" s="111">
        <v>174258</v>
      </c>
      <c r="L91" s="109">
        <v>13500</v>
      </c>
      <c r="M91" s="118">
        <v>4001602</v>
      </c>
      <c r="N91" s="117"/>
      <c r="O91" s="110" t="s">
        <v>55</v>
      </c>
      <c r="P91" s="119" t="s">
        <v>56</v>
      </c>
      <c r="Q91" s="117"/>
    </row>
    <row r="92" spans="1:17" ht="15" x14ac:dyDescent="0.2">
      <c r="A92" s="124"/>
      <c r="B92" s="124"/>
      <c r="C92" s="120" t="s">
        <v>6</v>
      </c>
      <c r="D92" s="117"/>
      <c r="E92" s="113"/>
      <c r="G92" s="113"/>
      <c r="H92" s="112">
        <v>13500</v>
      </c>
      <c r="I92" s="121"/>
      <c r="J92" s="117"/>
      <c r="K92" s="113"/>
      <c r="L92" s="112">
        <v>13500</v>
      </c>
      <c r="M92" s="121"/>
      <c r="N92" s="117"/>
      <c r="O92" s="113"/>
      <c r="P92" s="121"/>
      <c r="Q92" s="117"/>
    </row>
    <row r="93" spans="1:17" ht="76.5" outlineLevel="1" x14ac:dyDescent="0.2">
      <c r="A93" s="122">
        <v>73709</v>
      </c>
      <c r="B93" s="122">
        <v>73709</v>
      </c>
      <c r="C93" s="125">
        <v>44067.013714502311</v>
      </c>
      <c r="D93" s="117"/>
      <c r="E93" s="110" t="s">
        <v>96</v>
      </c>
      <c r="G93" s="110" t="s">
        <v>54</v>
      </c>
      <c r="H93" s="109">
        <v>20000</v>
      </c>
      <c r="I93" s="119" t="s">
        <v>184</v>
      </c>
      <c r="J93" s="117"/>
      <c r="K93" s="111">
        <v>174258</v>
      </c>
      <c r="L93" s="109">
        <v>20000</v>
      </c>
      <c r="M93" s="118">
        <v>4479040</v>
      </c>
      <c r="N93" s="117"/>
      <c r="O93" s="110" t="s">
        <v>55</v>
      </c>
      <c r="P93" s="119" t="s">
        <v>56</v>
      </c>
      <c r="Q93" s="117"/>
    </row>
    <row r="94" spans="1:17" ht="15" x14ac:dyDescent="0.2">
      <c r="A94" s="124"/>
      <c r="B94" s="124"/>
      <c r="C94" s="120" t="s">
        <v>6</v>
      </c>
      <c r="D94" s="117"/>
      <c r="E94" s="113"/>
      <c r="G94" s="113"/>
      <c r="H94" s="112">
        <v>20000</v>
      </c>
      <c r="I94" s="121"/>
      <c r="J94" s="117"/>
      <c r="K94" s="113"/>
      <c r="L94" s="112">
        <v>20000</v>
      </c>
      <c r="M94" s="121"/>
      <c r="N94" s="117"/>
      <c r="O94" s="113"/>
      <c r="P94" s="121"/>
      <c r="Q94" s="117"/>
    </row>
    <row r="95" spans="1:17" ht="76.5" outlineLevel="1" x14ac:dyDescent="0.2">
      <c r="A95" s="122">
        <v>73710</v>
      </c>
      <c r="B95" s="122">
        <v>73710</v>
      </c>
      <c r="C95" s="125">
        <v>44067.017128587962</v>
      </c>
      <c r="D95" s="117"/>
      <c r="E95" s="110" t="s">
        <v>96</v>
      </c>
      <c r="G95" s="110" t="s">
        <v>54</v>
      </c>
      <c r="H95" s="109">
        <v>25000</v>
      </c>
      <c r="I95" s="119" t="s">
        <v>184</v>
      </c>
      <c r="J95" s="117"/>
      <c r="K95" s="111">
        <v>174258</v>
      </c>
      <c r="L95" s="109">
        <v>25000</v>
      </c>
      <c r="M95" s="118">
        <v>4001351</v>
      </c>
      <c r="N95" s="117"/>
      <c r="O95" s="110" t="s">
        <v>55</v>
      </c>
      <c r="P95" s="119" t="s">
        <v>56</v>
      </c>
      <c r="Q95" s="117"/>
    </row>
    <row r="96" spans="1:17" ht="15" x14ac:dyDescent="0.2">
      <c r="A96" s="124"/>
      <c r="B96" s="124"/>
      <c r="C96" s="120" t="s">
        <v>6</v>
      </c>
      <c r="D96" s="117"/>
      <c r="E96" s="113"/>
      <c r="G96" s="113"/>
      <c r="H96" s="112">
        <v>25000</v>
      </c>
      <c r="I96" s="121"/>
      <c r="J96" s="117"/>
      <c r="K96" s="113"/>
      <c r="L96" s="112">
        <v>25000</v>
      </c>
      <c r="M96" s="121"/>
      <c r="N96" s="117"/>
      <c r="O96" s="113"/>
      <c r="P96" s="121"/>
      <c r="Q96" s="117"/>
    </row>
    <row r="97" spans="1:17" ht="76.5" outlineLevel="1" x14ac:dyDescent="0.2">
      <c r="A97" s="122">
        <v>73711</v>
      </c>
      <c r="B97" s="122">
        <v>73711</v>
      </c>
      <c r="C97" s="125">
        <v>44067.020102349532</v>
      </c>
      <c r="D97" s="117"/>
      <c r="E97" s="110" t="s">
        <v>96</v>
      </c>
      <c r="G97" s="110" t="s">
        <v>54</v>
      </c>
      <c r="H97" s="109">
        <v>16000</v>
      </c>
      <c r="I97" s="119" t="s">
        <v>184</v>
      </c>
      <c r="J97" s="117"/>
      <c r="K97" s="111">
        <v>174258</v>
      </c>
      <c r="L97" s="109">
        <v>16000</v>
      </c>
      <c r="M97" s="118">
        <v>4001501</v>
      </c>
      <c r="N97" s="117"/>
      <c r="O97" s="110" t="s">
        <v>55</v>
      </c>
      <c r="P97" s="119" t="s">
        <v>56</v>
      </c>
      <c r="Q97" s="117"/>
    </row>
    <row r="98" spans="1:17" ht="15" x14ac:dyDescent="0.2">
      <c r="A98" s="124"/>
      <c r="B98" s="124"/>
      <c r="C98" s="120" t="s">
        <v>6</v>
      </c>
      <c r="D98" s="117"/>
      <c r="E98" s="113"/>
      <c r="G98" s="113"/>
      <c r="H98" s="112">
        <v>16000</v>
      </c>
      <c r="I98" s="121"/>
      <c r="J98" s="117"/>
      <c r="K98" s="113"/>
      <c r="L98" s="112">
        <v>16000</v>
      </c>
      <c r="M98" s="121"/>
      <c r="N98" s="117"/>
      <c r="O98" s="113"/>
      <c r="P98" s="121"/>
      <c r="Q98" s="117"/>
    </row>
    <row r="99" spans="1:17" ht="76.5" outlineLevel="1" x14ac:dyDescent="0.2">
      <c r="A99" s="122">
        <v>73713</v>
      </c>
      <c r="B99" s="122">
        <v>73713</v>
      </c>
      <c r="C99" s="125">
        <v>44067.02872978009</v>
      </c>
      <c r="D99" s="117"/>
      <c r="E99" s="110" t="s">
        <v>96</v>
      </c>
      <c r="G99" s="110" t="s">
        <v>54</v>
      </c>
      <c r="H99" s="109">
        <v>6972</v>
      </c>
      <c r="I99" s="119" t="s">
        <v>75</v>
      </c>
      <c r="J99" s="117"/>
      <c r="K99" s="111">
        <v>174258</v>
      </c>
      <c r="L99" s="109">
        <v>6972</v>
      </c>
      <c r="M99" s="118">
        <v>4001041</v>
      </c>
      <c r="N99" s="117"/>
      <c r="O99" s="110" t="s">
        <v>55</v>
      </c>
      <c r="P99" s="119" t="s">
        <v>56</v>
      </c>
      <c r="Q99" s="117"/>
    </row>
    <row r="100" spans="1:17" ht="15" x14ac:dyDescent="0.2">
      <c r="A100" s="124"/>
      <c r="B100" s="124"/>
      <c r="C100" s="120" t="s">
        <v>6</v>
      </c>
      <c r="D100" s="117"/>
      <c r="E100" s="113"/>
      <c r="G100" s="113"/>
      <c r="H100" s="112">
        <v>6972</v>
      </c>
      <c r="I100" s="121"/>
      <c r="J100" s="117"/>
      <c r="K100" s="113"/>
      <c r="L100" s="112">
        <v>6972</v>
      </c>
      <c r="M100" s="121"/>
      <c r="N100" s="117"/>
      <c r="O100" s="113"/>
      <c r="P100" s="121"/>
      <c r="Q100" s="117"/>
    </row>
    <row r="101" spans="1:17" ht="76.5" outlineLevel="1" x14ac:dyDescent="0.2">
      <c r="A101" s="122">
        <v>73714</v>
      </c>
      <c r="B101" s="122">
        <v>73714</v>
      </c>
      <c r="C101" s="125">
        <v>44067.033032141204</v>
      </c>
      <c r="D101" s="117"/>
      <c r="E101" s="110" t="s">
        <v>96</v>
      </c>
      <c r="G101" s="110" t="s">
        <v>54</v>
      </c>
      <c r="H101" s="109">
        <v>11000</v>
      </c>
      <c r="I101" s="119" t="s">
        <v>184</v>
      </c>
      <c r="J101" s="117"/>
      <c r="K101" s="111">
        <v>174258</v>
      </c>
      <c r="L101" s="109">
        <v>11000</v>
      </c>
      <c r="M101" s="118">
        <v>4001711</v>
      </c>
      <c r="N101" s="117"/>
      <c r="O101" s="110" t="s">
        <v>55</v>
      </c>
      <c r="P101" s="119" t="s">
        <v>56</v>
      </c>
      <c r="Q101" s="117"/>
    </row>
    <row r="102" spans="1:17" ht="15" x14ac:dyDescent="0.2">
      <c r="A102" s="124"/>
      <c r="B102" s="124"/>
      <c r="C102" s="120" t="s">
        <v>6</v>
      </c>
      <c r="D102" s="117"/>
      <c r="E102" s="113"/>
      <c r="G102" s="113"/>
      <c r="H102" s="112">
        <v>11000</v>
      </c>
      <c r="I102" s="121"/>
      <c r="J102" s="117"/>
      <c r="K102" s="113"/>
      <c r="L102" s="112">
        <v>11000</v>
      </c>
      <c r="M102" s="121"/>
      <c r="N102" s="117"/>
      <c r="O102" s="113"/>
      <c r="P102" s="121"/>
      <c r="Q102" s="117"/>
    </row>
    <row r="103" spans="1:17" ht="76.5" outlineLevel="1" x14ac:dyDescent="0.2">
      <c r="A103" s="122">
        <v>73715</v>
      </c>
      <c r="B103" s="122">
        <v>73715</v>
      </c>
      <c r="C103" s="125">
        <v>44067.035985497685</v>
      </c>
      <c r="D103" s="117"/>
      <c r="E103" s="110" t="s">
        <v>96</v>
      </c>
      <c r="G103" s="110" t="s">
        <v>54</v>
      </c>
      <c r="H103" s="109">
        <v>20000</v>
      </c>
      <c r="I103" s="119" t="s">
        <v>184</v>
      </c>
      <c r="J103" s="117"/>
      <c r="K103" s="111">
        <v>174258</v>
      </c>
      <c r="L103" s="109">
        <v>20000</v>
      </c>
      <c r="M103" s="118">
        <v>4481040</v>
      </c>
      <c r="N103" s="117"/>
      <c r="O103" s="110" t="s">
        <v>55</v>
      </c>
      <c r="P103" s="119" t="s">
        <v>56</v>
      </c>
      <c r="Q103" s="117"/>
    </row>
    <row r="104" spans="1:17" ht="15" x14ac:dyDescent="0.2">
      <c r="A104" s="124"/>
      <c r="B104" s="124"/>
      <c r="C104" s="120" t="s">
        <v>6</v>
      </c>
      <c r="D104" s="117"/>
      <c r="E104" s="113"/>
      <c r="G104" s="113"/>
      <c r="H104" s="112">
        <v>20000</v>
      </c>
      <c r="I104" s="121"/>
      <c r="J104" s="117"/>
      <c r="K104" s="113"/>
      <c r="L104" s="112">
        <v>20000</v>
      </c>
      <c r="M104" s="121"/>
      <c r="N104" s="117"/>
      <c r="O104" s="113"/>
      <c r="P104" s="121"/>
      <c r="Q104" s="117"/>
    </row>
    <row r="105" spans="1:17" ht="76.5" outlineLevel="1" x14ac:dyDescent="0.2">
      <c r="A105" s="122">
        <v>73716</v>
      </c>
      <c r="B105" s="122">
        <v>73716</v>
      </c>
      <c r="C105" s="125">
        <v>44067.039239814811</v>
      </c>
      <c r="D105" s="117"/>
      <c r="E105" s="110" t="s">
        <v>96</v>
      </c>
      <c r="G105" s="110" t="s">
        <v>54</v>
      </c>
      <c r="H105" s="109">
        <v>20000</v>
      </c>
      <c r="I105" s="119" t="s">
        <v>184</v>
      </c>
      <c r="J105" s="117"/>
      <c r="K105" s="111">
        <v>174258</v>
      </c>
      <c r="L105" s="109">
        <v>20000</v>
      </c>
      <c r="M105" s="118">
        <v>4001554</v>
      </c>
      <c r="N105" s="117"/>
      <c r="O105" s="110" t="s">
        <v>55</v>
      </c>
      <c r="P105" s="119" t="s">
        <v>56</v>
      </c>
      <c r="Q105" s="117"/>
    </row>
    <row r="106" spans="1:17" ht="15" x14ac:dyDescent="0.2">
      <c r="A106" s="124"/>
      <c r="B106" s="124"/>
      <c r="C106" s="120" t="s">
        <v>6</v>
      </c>
      <c r="D106" s="117"/>
      <c r="E106" s="113"/>
      <c r="G106" s="113"/>
      <c r="H106" s="112">
        <v>20000</v>
      </c>
      <c r="I106" s="121"/>
      <c r="J106" s="117"/>
      <c r="K106" s="113"/>
      <c r="L106" s="112">
        <v>20000</v>
      </c>
      <c r="M106" s="121"/>
      <c r="N106" s="117"/>
      <c r="O106" s="113"/>
      <c r="P106" s="121"/>
      <c r="Q106" s="117"/>
    </row>
    <row r="107" spans="1:17" ht="76.5" outlineLevel="1" x14ac:dyDescent="0.2">
      <c r="A107" s="122">
        <v>73717</v>
      </c>
      <c r="B107" s="122">
        <v>73717</v>
      </c>
      <c r="C107" s="125">
        <v>44067.041853356481</v>
      </c>
      <c r="D107" s="117"/>
      <c r="E107" s="110" t="s">
        <v>96</v>
      </c>
      <c r="G107" s="110" t="s">
        <v>54</v>
      </c>
      <c r="H107" s="109">
        <v>25000</v>
      </c>
      <c r="I107" s="119" t="s">
        <v>184</v>
      </c>
      <c r="J107" s="117"/>
      <c r="K107" s="111">
        <v>174258</v>
      </c>
      <c r="L107" s="109">
        <v>25000</v>
      </c>
      <c r="M107" s="118">
        <v>4001301</v>
      </c>
      <c r="N107" s="117"/>
      <c r="O107" s="110" t="s">
        <v>55</v>
      </c>
      <c r="P107" s="119" t="s">
        <v>56</v>
      </c>
      <c r="Q107" s="117"/>
    </row>
    <row r="108" spans="1:17" ht="15" x14ac:dyDescent="0.2">
      <c r="A108" s="124"/>
      <c r="B108" s="124"/>
      <c r="C108" s="120" t="s">
        <v>6</v>
      </c>
      <c r="D108" s="117"/>
      <c r="E108" s="113"/>
      <c r="G108" s="113"/>
      <c r="H108" s="112">
        <v>25000</v>
      </c>
      <c r="I108" s="121"/>
      <c r="J108" s="117"/>
      <c r="K108" s="113"/>
      <c r="L108" s="112">
        <v>25000</v>
      </c>
      <c r="M108" s="121"/>
      <c r="N108" s="117"/>
      <c r="O108" s="113"/>
      <c r="P108" s="121"/>
      <c r="Q108" s="117"/>
    </row>
    <row r="109" spans="1:17" ht="76.5" outlineLevel="1" x14ac:dyDescent="0.2">
      <c r="A109" s="122">
        <v>73718</v>
      </c>
      <c r="B109" s="122">
        <v>73718</v>
      </c>
      <c r="C109" s="125">
        <v>44067.044505902777</v>
      </c>
      <c r="D109" s="117"/>
      <c r="E109" s="110" t="s">
        <v>96</v>
      </c>
      <c r="G109" s="110" t="s">
        <v>54</v>
      </c>
      <c r="H109" s="109">
        <v>25000</v>
      </c>
      <c r="I109" s="119" t="s">
        <v>184</v>
      </c>
      <c r="J109" s="117"/>
      <c r="K109" s="111">
        <v>174258</v>
      </c>
      <c r="L109" s="109">
        <v>25000</v>
      </c>
      <c r="M109" s="118">
        <v>4001555</v>
      </c>
      <c r="N109" s="117"/>
      <c r="O109" s="110" t="s">
        <v>55</v>
      </c>
      <c r="P109" s="119" t="s">
        <v>56</v>
      </c>
      <c r="Q109" s="117"/>
    </row>
    <row r="110" spans="1:17" ht="15" x14ac:dyDescent="0.2">
      <c r="A110" s="124"/>
      <c r="B110" s="124"/>
      <c r="C110" s="120" t="s">
        <v>6</v>
      </c>
      <c r="D110" s="117"/>
      <c r="E110" s="113"/>
      <c r="G110" s="113"/>
      <c r="H110" s="112">
        <v>25000</v>
      </c>
      <c r="I110" s="121"/>
      <c r="J110" s="117"/>
      <c r="K110" s="113"/>
      <c r="L110" s="112">
        <v>25000</v>
      </c>
      <c r="M110" s="121"/>
      <c r="N110" s="117"/>
      <c r="O110" s="113"/>
      <c r="P110" s="121"/>
      <c r="Q110" s="117"/>
    </row>
    <row r="111" spans="1:17" ht="76.5" outlineLevel="1" x14ac:dyDescent="0.2">
      <c r="A111" s="122">
        <v>73719</v>
      </c>
      <c r="B111" s="122">
        <v>73719</v>
      </c>
      <c r="C111" s="125">
        <v>44067.047589814814</v>
      </c>
      <c r="D111" s="117"/>
      <c r="E111" s="110" t="s">
        <v>96</v>
      </c>
      <c r="G111" s="110" t="s">
        <v>54</v>
      </c>
      <c r="H111" s="109">
        <v>55000</v>
      </c>
      <c r="I111" s="119" t="s">
        <v>184</v>
      </c>
      <c r="J111" s="117"/>
      <c r="K111" s="111">
        <v>174258</v>
      </c>
      <c r="L111" s="109">
        <v>55000</v>
      </c>
      <c r="M111" s="118">
        <v>4001254</v>
      </c>
      <c r="N111" s="117"/>
      <c r="O111" s="110" t="s">
        <v>55</v>
      </c>
      <c r="P111" s="119" t="s">
        <v>56</v>
      </c>
      <c r="Q111" s="117"/>
    </row>
    <row r="112" spans="1:17" ht="15" x14ac:dyDescent="0.2">
      <c r="A112" s="124"/>
      <c r="B112" s="124"/>
      <c r="C112" s="120" t="s">
        <v>6</v>
      </c>
      <c r="D112" s="117"/>
      <c r="E112" s="113"/>
      <c r="G112" s="113"/>
      <c r="H112" s="112">
        <v>55000</v>
      </c>
      <c r="I112" s="121"/>
      <c r="J112" s="117"/>
      <c r="K112" s="113"/>
      <c r="L112" s="112">
        <v>55000</v>
      </c>
      <c r="M112" s="121"/>
      <c r="N112" s="117"/>
      <c r="O112" s="113"/>
      <c r="P112" s="121"/>
      <c r="Q112" s="117"/>
    </row>
    <row r="113" spans="1:17" ht="76.5" outlineLevel="1" x14ac:dyDescent="0.2">
      <c r="A113" s="122">
        <v>73720</v>
      </c>
      <c r="B113" s="122">
        <v>73720</v>
      </c>
      <c r="C113" s="125">
        <v>44067.054280868055</v>
      </c>
      <c r="D113" s="117"/>
      <c r="E113" s="110" t="s">
        <v>96</v>
      </c>
      <c r="G113" s="110" t="s">
        <v>54</v>
      </c>
      <c r="H113" s="109">
        <v>5000</v>
      </c>
      <c r="I113" s="119" t="s">
        <v>184</v>
      </c>
      <c r="J113" s="117"/>
      <c r="K113" s="111">
        <v>174258</v>
      </c>
      <c r="L113" s="109">
        <v>5000</v>
      </c>
      <c r="M113" s="118">
        <v>4001261</v>
      </c>
      <c r="N113" s="117"/>
      <c r="O113" s="110" t="s">
        <v>55</v>
      </c>
      <c r="P113" s="119" t="s">
        <v>56</v>
      </c>
      <c r="Q113" s="117"/>
    </row>
    <row r="114" spans="1:17" ht="15" x14ac:dyDescent="0.2">
      <c r="A114" s="124"/>
      <c r="B114" s="124"/>
      <c r="C114" s="120" t="s">
        <v>6</v>
      </c>
      <c r="D114" s="117"/>
      <c r="E114" s="113"/>
      <c r="G114" s="113"/>
      <c r="H114" s="112">
        <v>5000</v>
      </c>
      <c r="I114" s="121"/>
      <c r="J114" s="117"/>
      <c r="K114" s="113"/>
      <c r="L114" s="112">
        <v>5000</v>
      </c>
      <c r="M114" s="121"/>
      <c r="N114" s="117"/>
      <c r="O114" s="113"/>
      <c r="P114" s="121"/>
      <c r="Q114" s="117"/>
    </row>
    <row r="115" spans="1:17" ht="76.5" outlineLevel="1" x14ac:dyDescent="0.2">
      <c r="A115" s="122">
        <v>73721</v>
      </c>
      <c r="B115" s="122">
        <v>73721</v>
      </c>
      <c r="C115" s="125">
        <v>44067.057046412032</v>
      </c>
      <c r="D115" s="117"/>
      <c r="E115" s="110" t="s">
        <v>96</v>
      </c>
      <c r="G115" s="110" t="s">
        <v>54</v>
      </c>
      <c r="H115" s="109">
        <v>30000</v>
      </c>
      <c r="I115" s="119" t="s">
        <v>184</v>
      </c>
      <c r="J115" s="117"/>
      <c r="K115" s="111">
        <v>174263</v>
      </c>
      <c r="L115" s="109">
        <v>30000</v>
      </c>
      <c r="M115" s="118">
        <v>4001252</v>
      </c>
      <c r="N115" s="117"/>
      <c r="O115" s="110" t="s">
        <v>55</v>
      </c>
      <c r="P115" s="119" t="s">
        <v>56</v>
      </c>
      <c r="Q115" s="117"/>
    </row>
    <row r="116" spans="1:17" ht="15" x14ac:dyDescent="0.2">
      <c r="A116" s="124"/>
      <c r="B116" s="124"/>
      <c r="C116" s="120" t="s">
        <v>6</v>
      </c>
      <c r="D116" s="117"/>
      <c r="E116" s="113"/>
      <c r="G116" s="113"/>
      <c r="H116" s="112">
        <v>30000</v>
      </c>
      <c r="I116" s="121"/>
      <c r="J116" s="117"/>
      <c r="K116" s="113"/>
      <c r="L116" s="112">
        <v>30000</v>
      </c>
      <c r="M116" s="121"/>
      <c r="N116" s="117"/>
      <c r="O116" s="113"/>
      <c r="P116" s="121"/>
      <c r="Q116" s="117"/>
    </row>
    <row r="117" spans="1:17" ht="76.5" outlineLevel="1" x14ac:dyDescent="0.2">
      <c r="A117" s="122">
        <v>73722</v>
      </c>
      <c r="B117" s="122">
        <v>73722</v>
      </c>
      <c r="C117" s="125">
        <v>44067.059945567125</v>
      </c>
      <c r="D117" s="117"/>
      <c r="E117" s="110" t="s">
        <v>96</v>
      </c>
      <c r="G117" s="110" t="s">
        <v>54</v>
      </c>
      <c r="H117" s="109">
        <v>5000</v>
      </c>
      <c r="I117" s="119" t="s">
        <v>184</v>
      </c>
      <c r="J117" s="117"/>
      <c r="K117" s="111">
        <v>174263</v>
      </c>
      <c r="L117" s="109">
        <v>5000</v>
      </c>
      <c r="M117" s="118">
        <v>4001042</v>
      </c>
      <c r="N117" s="117"/>
      <c r="O117" s="110" t="s">
        <v>55</v>
      </c>
      <c r="P117" s="119" t="s">
        <v>56</v>
      </c>
      <c r="Q117" s="117"/>
    </row>
    <row r="118" spans="1:17" ht="15" x14ac:dyDescent="0.2">
      <c r="A118" s="124"/>
      <c r="B118" s="124"/>
      <c r="C118" s="120" t="s">
        <v>6</v>
      </c>
      <c r="D118" s="117"/>
      <c r="E118" s="113"/>
      <c r="G118" s="113"/>
      <c r="H118" s="112">
        <v>5000</v>
      </c>
      <c r="I118" s="121"/>
      <c r="J118" s="117"/>
      <c r="K118" s="113"/>
      <c r="L118" s="112">
        <v>5000</v>
      </c>
      <c r="M118" s="121"/>
      <c r="N118" s="117"/>
      <c r="O118" s="113"/>
      <c r="P118" s="121"/>
      <c r="Q118" s="117"/>
    </row>
    <row r="119" spans="1:17" ht="76.5" outlineLevel="1" x14ac:dyDescent="0.2">
      <c r="A119" s="122">
        <v>73723</v>
      </c>
      <c r="B119" s="122">
        <v>73723</v>
      </c>
      <c r="C119" s="125">
        <v>44067.063795833332</v>
      </c>
      <c r="D119" s="117"/>
      <c r="E119" s="110" t="s">
        <v>96</v>
      </c>
      <c r="G119" s="110" t="s">
        <v>54</v>
      </c>
      <c r="H119" s="109">
        <v>5000</v>
      </c>
      <c r="I119" s="119" t="s">
        <v>184</v>
      </c>
      <c r="J119" s="117"/>
      <c r="K119" s="111">
        <v>174263</v>
      </c>
      <c r="L119" s="109">
        <v>5000</v>
      </c>
      <c r="M119" s="118">
        <v>4001044</v>
      </c>
      <c r="N119" s="117"/>
      <c r="O119" s="110" t="s">
        <v>55</v>
      </c>
      <c r="P119" s="119" t="s">
        <v>56</v>
      </c>
      <c r="Q119" s="117"/>
    </row>
    <row r="120" spans="1:17" ht="15" x14ac:dyDescent="0.2">
      <c r="A120" s="124"/>
      <c r="B120" s="124"/>
      <c r="C120" s="120" t="s">
        <v>6</v>
      </c>
      <c r="D120" s="117"/>
      <c r="E120" s="113"/>
      <c r="G120" s="113"/>
      <c r="H120" s="112">
        <v>5000</v>
      </c>
      <c r="I120" s="121"/>
      <c r="J120" s="117"/>
      <c r="K120" s="113"/>
      <c r="L120" s="112">
        <v>5000</v>
      </c>
      <c r="M120" s="121"/>
      <c r="N120" s="117"/>
      <c r="O120" s="113"/>
      <c r="P120" s="121"/>
      <c r="Q120" s="117"/>
    </row>
    <row r="121" spans="1:17" ht="76.5" outlineLevel="1" x14ac:dyDescent="0.2">
      <c r="A121" s="122">
        <v>73724</v>
      </c>
      <c r="B121" s="122">
        <v>73724</v>
      </c>
      <c r="C121" s="125">
        <v>44067.067013657404</v>
      </c>
      <c r="D121" s="117"/>
      <c r="E121" s="110" t="s">
        <v>96</v>
      </c>
      <c r="G121" s="110" t="s">
        <v>54</v>
      </c>
      <c r="H121" s="109">
        <v>2500</v>
      </c>
      <c r="I121" s="119" t="s">
        <v>184</v>
      </c>
      <c r="J121" s="117"/>
      <c r="K121" s="111">
        <v>174263</v>
      </c>
      <c r="L121" s="109">
        <v>2500</v>
      </c>
      <c r="M121" s="118">
        <v>4001502</v>
      </c>
      <c r="N121" s="117"/>
      <c r="O121" s="110" t="s">
        <v>55</v>
      </c>
      <c r="P121" s="119" t="s">
        <v>56</v>
      </c>
      <c r="Q121" s="117"/>
    </row>
    <row r="122" spans="1:17" ht="15" x14ac:dyDescent="0.2">
      <c r="A122" s="124"/>
      <c r="B122" s="124"/>
      <c r="C122" s="120" t="s">
        <v>6</v>
      </c>
      <c r="D122" s="117"/>
      <c r="E122" s="113"/>
      <c r="G122" s="113"/>
      <c r="H122" s="112">
        <v>2500</v>
      </c>
      <c r="I122" s="121"/>
      <c r="J122" s="117"/>
      <c r="K122" s="113"/>
      <c r="L122" s="112">
        <v>2500</v>
      </c>
      <c r="M122" s="121"/>
      <c r="N122" s="117"/>
      <c r="O122" s="113"/>
      <c r="P122" s="121"/>
      <c r="Q122" s="117"/>
    </row>
    <row r="123" spans="1:17" ht="25.5" outlineLevel="1" x14ac:dyDescent="0.2">
      <c r="A123" s="122">
        <v>73882</v>
      </c>
      <c r="B123" s="122">
        <v>73882</v>
      </c>
      <c r="C123" s="125">
        <v>44074.582922604168</v>
      </c>
      <c r="D123" s="117"/>
      <c r="E123" s="110" t="s">
        <v>97</v>
      </c>
      <c r="G123" s="110" t="s">
        <v>54</v>
      </c>
      <c r="H123" s="109">
        <v>917.07</v>
      </c>
      <c r="I123" s="119" t="s">
        <v>58</v>
      </c>
      <c r="J123" s="117"/>
      <c r="K123" s="111">
        <v>189939</v>
      </c>
      <c r="L123" s="109">
        <v>917.07</v>
      </c>
      <c r="M123" s="118">
        <v>5130500</v>
      </c>
      <c r="N123" s="117"/>
      <c r="O123" s="110" t="s">
        <v>55</v>
      </c>
      <c r="P123" s="119" t="s">
        <v>56</v>
      </c>
      <c r="Q123" s="117"/>
    </row>
    <row r="124" spans="1:17" ht="15" x14ac:dyDescent="0.2">
      <c r="A124" s="124"/>
      <c r="B124" s="124"/>
      <c r="C124" s="120" t="s">
        <v>6</v>
      </c>
      <c r="D124" s="117"/>
      <c r="E124" s="113"/>
      <c r="G124" s="113"/>
      <c r="H124" s="112">
        <v>917.07</v>
      </c>
      <c r="I124" s="121"/>
      <c r="J124" s="117"/>
      <c r="K124" s="113"/>
      <c r="L124" s="112">
        <v>917.07</v>
      </c>
      <c r="M124" s="121"/>
      <c r="N124" s="117"/>
      <c r="O124" s="113"/>
      <c r="P124" s="121"/>
      <c r="Q124" s="117"/>
    </row>
    <row r="125" spans="1:17" ht="63.75" outlineLevel="1" x14ac:dyDescent="0.2">
      <c r="A125" s="122">
        <v>73998</v>
      </c>
      <c r="B125" s="122">
        <v>73998</v>
      </c>
      <c r="C125" s="125">
        <v>44083.645340509254</v>
      </c>
      <c r="D125" s="117"/>
      <c r="E125" s="110" t="s">
        <v>99</v>
      </c>
      <c r="G125" s="110" t="s">
        <v>54</v>
      </c>
      <c r="H125" s="109">
        <v>472.26</v>
      </c>
      <c r="I125" s="119" t="s">
        <v>83</v>
      </c>
      <c r="J125" s="117"/>
      <c r="K125" s="111">
        <v>174235</v>
      </c>
      <c r="L125" s="109">
        <v>472.26</v>
      </c>
      <c r="M125" s="118">
        <v>4002042</v>
      </c>
      <c r="N125" s="117"/>
      <c r="O125" s="110" t="s">
        <v>55</v>
      </c>
      <c r="P125" s="119" t="s">
        <v>56</v>
      </c>
      <c r="Q125" s="117"/>
    </row>
    <row r="126" spans="1:17" ht="15" x14ac:dyDescent="0.2">
      <c r="A126" s="124"/>
      <c r="B126" s="124"/>
      <c r="C126" s="120" t="s">
        <v>6</v>
      </c>
      <c r="D126" s="117"/>
      <c r="E126" s="113"/>
      <c r="G126" s="113"/>
      <c r="H126" s="112">
        <v>472.26</v>
      </c>
      <c r="I126" s="121"/>
      <c r="J126" s="117"/>
      <c r="K126" s="113"/>
      <c r="L126" s="112">
        <v>472.26</v>
      </c>
      <c r="M126" s="121"/>
      <c r="N126" s="117"/>
      <c r="O126" s="113"/>
      <c r="P126" s="121"/>
      <c r="Q126" s="117"/>
    </row>
    <row r="127" spans="1:17" ht="25.5" outlineLevel="1" x14ac:dyDescent="0.2">
      <c r="A127" s="122">
        <v>74069</v>
      </c>
      <c r="B127" s="122">
        <v>74069</v>
      </c>
      <c r="C127" s="125">
        <v>44089.644626307869</v>
      </c>
      <c r="D127" s="117"/>
      <c r="E127" s="110" t="s">
        <v>100</v>
      </c>
      <c r="G127" s="110" t="s">
        <v>54</v>
      </c>
      <c r="H127" s="109">
        <v>7990</v>
      </c>
      <c r="I127" s="119" t="s">
        <v>101</v>
      </c>
      <c r="J127" s="117"/>
      <c r="K127" s="111">
        <v>189939</v>
      </c>
      <c r="L127" s="109">
        <v>7990</v>
      </c>
      <c r="M127" s="118">
        <v>5130500</v>
      </c>
      <c r="N127" s="117"/>
      <c r="O127" s="110" t="s">
        <v>55</v>
      </c>
      <c r="P127" s="119" t="s">
        <v>56</v>
      </c>
      <c r="Q127" s="117"/>
    </row>
    <row r="128" spans="1:17" ht="15" x14ac:dyDescent="0.2">
      <c r="A128" s="124"/>
      <c r="B128" s="124"/>
      <c r="C128" s="120" t="s">
        <v>6</v>
      </c>
      <c r="D128" s="117"/>
      <c r="E128" s="113"/>
      <c r="G128" s="113"/>
      <c r="H128" s="112">
        <v>7990</v>
      </c>
      <c r="I128" s="121"/>
      <c r="J128" s="117"/>
      <c r="K128" s="113"/>
      <c r="L128" s="112">
        <v>7990</v>
      </c>
      <c r="M128" s="121"/>
      <c r="N128" s="117"/>
      <c r="O128" s="113"/>
      <c r="P128" s="121"/>
      <c r="Q128" s="117"/>
    </row>
    <row r="129" spans="1:17" ht="25.5" outlineLevel="1" x14ac:dyDescent="0.2">
      <c r="A129" s="122">
        <v>74168</v>
      </c>
      <c r="B129" s="122">
        <v>74168</v>
      </c>
      <c r="C129" s="125">
        <v>44095.595043090274</v>
      </c>
      <c r="D129" s="117"/>
      <c r="E129" s="110" t="s">
        <v>102</v>
      </c>
      <c r="G129" s="110" t="s">
        <v>54</v>
      </c>
      <c r="H129" s="109">
        <v>16236.9</v>
      </c>
      <c r="I129" s="119" t="s">
        <v>103</v>
      </c>
      <c r="J129" s="117"/>
      <c r="K129" s="111">
        <v>174250</v>
      </c>
      <c r="L129" s="109">
        <v>16236.9</v>
      </c>
      <c r="M129" s="118">
        <v>4340084</v>
      </c>
      <c r="N129" s="117"/>
      <c r="O129" s="110" t="s">
        <v>55</v>
      </c>
      <c r="P129" s="119" t="s">
        <v>56</v>
      </c>
      <c r="Q129" s="117"/>
    </row>
    <row r="130" spans="1:17" ht="25.5" outlineLevel="1" x14ac:dyDescent="0.2">
      <c r="A130" s="123"/>
      <c r="B130" s="123"/>
      <c r="C130" s="125">
        <v>44095.595043090274</v>
      </c>
      <c r="D130" s="117"/>
      <c r="E130" s="110" t="s">
        <v>104</v>
      </c>
      <c r="G130" s="110" t="s">
        <v>54</v>
      </c>
      <c r="H130" s="109">
        <v>600</v>
      </c>
      <c r="I130" s="119" t="s">
        <v>103</v>
      </c>
      <c r="J130" s="117"/>
      <c r="K130" s="111">
        <v>174250</v>
      </c>
      <c r="L130" s="109">
        <v>600</v>
      </c>
      <c r="M130" s="118">
        <v>4340084</v>
      </c>
      <c r="N130" s="117"/>
      <c r="O130" s="110" t="s">
        <v>55</v>
      </c>
      <c r="P130" s="119" t="s">
        <v>56</v>
      </c>
      <c r="Q130" s="117"/>
    </row>
    <row r="131" spans="1:17" ht="25.5" outlineLevel="1" x14ac:dyDescent="0.2">
      <c r="A131" s="123"/>
      <c r="B131" s="123"/>
      <c r="C131" s="125">
        <v>44095.595043090274</v>
      </c>
      <c r="D131" s="117"/>
      <c r="E131" s="110" t="s">
        <v>60</v>
      </c>
      <c r="G131" s="110" t="s">
        <v>54</v>
      </c>
      <c r="H131" s="109">
        <v>230.58</v>
      </c>
      <c r="I131" s="119" t="s">
        <v>103</v>
      </c>
      <c r="J131" s="117"/>
      <c r="K131" s="111">
        <v>174250</v>
      </c>
      <c r="L131" s="109">
        <v>230.58</v>
      </c>
      <c r="M131" s="118">
        <v>4340084</v>
      </c>
      <c r="N131" s="117"/>
      <c r="O131" s="110" t="s">
        <v>55</v>
      </c>
      <c r="P131" s="119" t="s">
        <v>56</v>
      </c>
      <c r="Q131" s="117"/>
    </row>
    <row r="132" spans="1:17" ht="25.5" outlineLevel="1" x14ac:dyDescent="0.2">
      <c r="A132" s="123"/>
      <c r="B132" s="123"/>
      <c r="C132" s="125">
        <v>44095.595043090274</v>
      </c>
      <c r="D132" s="117"/>
      <c r="E132" s="110" t="s">
        <v>73</v>
      </c>
      <c r="G132" s="110" t="s">
        <v>54</v>
      </c>
      <c r="H132" s="109">
        <v>600</v>
      </c>
      <c r="I132" s="119" t="s">
        <v>103</v>
      </c>
      <c r="J132" s="117"/>
      <c r="K132" s="111">
        <v>174250</v>
      </c>
      <c r="L132" s="109">
        <v>600</v>
      </c>
      <c r="M132" s="118">
        <v>4340084</v>
      </c>
      <c r="N132" s="117"/>
      <c r="O132" s="110" t="s">
        <v>55</v>
      </c>
      <c r="P132" s="119" t="s">
        <v>56</v>
      </c>
      <c r="Q132" s="117"/>
    </row>
    <row r="133" spans="1:17" ht="15" x14ac:dyDescent="0.2">
      <c r="A133" s="124"/>
      <c r="B133" s="124"/>
      <c r="C133" s="120" t="s">
        <v>6</v>
      </c>
      <c r="D133" s="117"/>
      <c r="E133" s="113"/>
      <c r="G133" s="113"/>
      <c r="H133" s="112">
        <v>17667.48</v>
      </c>
      <c r="I133" s="121"/>
      <c r="J133" s="117"/>
      <c r="K133" s="113"/>
      <c r="L133" s="112">
        <v>17667.48</v>
      </c>
      <c r="M133" s="121"/>
      <c r="N133" s="117"/>
      <c r="O133" s="113"/>
      <c r="P133" s="121"/>
      <c r="Q133" s="117"/>
    </row>
    <row r="134" spans="1:17" ht="25.5" outlineLevel="1" x14ac:dyDescent="0.2">
      <c r="A134" s="122">
        <v>74196</v>
      </c>
      <c r="B134" s="122">
        <v>74196</v>
      </c>
      <c r="C134" s="125">
        <v>44095.864210729167</v>
      </c>
      <c r="D134" s="117"/>
      <c r="E134" s="110" t="s">
        <v>105</v>
      </c>
      <c r="G134" s="110" t="s">
        <v>54</v>
      </c>
      <c r="H134" s="109">
        <v>115.29</v>
      </c>
      <c r="I134" s="119" t="s">
        <v>106</v>
      </c>
      <c r="J134" s="117"/>
      <c r="K134" s="111">
        <v>174267</v>
      </c>
      <c r="L134" s="109">
        <v>115.29</v>
      </c>
      <c r="M134" s="118">
        <v>4427033</v>
      </c>
      <c r="N134" s="117"/>
      <c r="O134" s="110" t="s">
        <v>55</v>
      </c>
      <c r="P134" s="119" t="s">
        <v>56</v>
      </c>
      <c r="Q134" s="117"/>
    </row>
    <row r="135" spans="1:17" ht="15" x14ac:dyDescent="0.2">
      <c r="A135" s="124"/>
      <c r="B135" s="124"/>
      <c r="C135" s="120" t="s">
        <v>6</v>
      </c>
      <c r="D135" s="117"/>
      <c r="E135" s="113"/>
      <c r="G135" s="113"/>
      <c r="H135" s="112">
        <v>115.29</v>
      </c>
      <c r="I135" s="121"/>
      <c r="J135" s="117"/>
      <c r="K135" s="113"/>
      <c r="L135" s="112">
        <v>115.29</v>
      </c>
      <c r="M135" s="121"/>
      <c r="N135" s="117"/>
      <c r="O135" s="113"/>
      <c r="P135" s="121"/>
      <c r="Q135" s="117"/>
    </row>
    <row r="136" spans="1:17" ht="25.5" outlineLevel="1" x14ac:dyDescent="0.2">
      <c r="A136" s="122">
        <v>74218</v>
      </c>
      <c r="B136" s="122">
        <v>74218</v>
      </c>
      <c r="C136" s="125">
        <v>44097.413425729166</v>
      </c>
      <c r="D136" s="117"/>
      <c r="E136" s="110" t="s">
        <v>107</v>
      </c>
      <c r="G136" s="110" t="s">
        <v>54</v>
      </c>
      <c r="H136" s="109">
        <v>400</v>
      </c>
      <c r="I136" s="119" t="s">
        <v>108</v>
      </c>
      <c r="J136" s="117"/>
      <c r="K136" s="111">
        <v>189939</v>
      </c>
      <c r="L136" s="109">
        <v>400</v>
      </c>
      <c r="M136" s="118">
        <v>5130500</v>
      </c>
      <c r="N136" s="117"/>
      <c r="O136" s="110" t="s">
        <v>55</v>
      </c>
      <c r="P136" s="119" t="s">
        <v>56</v>
      </c>
      <c r="Q136" s="117"/>
    </row>
    <row r="137" spans="1:17" ht="25.5" outlineLevel="1" x14ac:dyDescent="0.2">
      <c r="A137" s="123"/>
      <c r="B137" s="123"/>
      <c r="C137" s="125">
        <v>44097.413425729166</v>
      </c>
      <c r="D137" s="117"/>
      <c r="E137" s="110" t="s">
        <v>81</v>
      </c>
      <c r="G137" s="110" t="s">
        <v>54</v>
      </c>
      <c r="H137" s="109">
        <v>461.16</v>
      </c>
      <c r="I137" s="119" t="s">
        <v>108</v>
      </c>
      <c r="J137" s="117"/>
      <c r="K137" s="111">
        <v>189939</v>
      </c>
      <c r="L137" s="109">
        <v>461.16</v>
      </c>
      <c r="M137" s="118">
        <v>5130500</v>
      </c>
      <c r="N137" s="117"/>
      <c r="O137" s="110" t="s">
        <v>55</v>
      </c>
      <c r="P137" s="119" t="s">
        <v>56</v>
      </c>
      <c r="Q137" s="117"/>
    </row>
    <row r="138" spans="1:17" ht="15" x14ac:dyDescent="0.2">
      <c r="A138" s="124"/>
      <c r="B138" s="124"/>
      <c r="C138" s="120" t="s">
        <v>6</v>
      </c>
      <c r="D138" s="117"/>
      <c r="E138" s="113"/>
      <c r="G138" s="113"/>
      <c r="H138" s="112">
        <v>861.16</v>
      </c>
      <c r="I138" s="121"/>
      <c r="J138" s="117"/>
      <c r="K138" s="113"/>
      <c r="L138" s="112">
        <v>861.16</v>
      </c>
      <c r="M138" s="121"/>
      <c r="N138" s="117"/>
      <c r="O138" s="113"/>
      <c r="P138" s="121"/>
      <c r="Q138" s="117"/>
    </row>
    <row r="139" spans="1:17" ht="63.75" outlineLevel="1" x14ac:dyDescent="0.2">
      <c r="A139" s="122">
        <v>74263</v>
      </c>
      <c r="B139" s="122">
        <v>74263</v>
      </c>
      <c r="C139" s="125">
        <v>44099.539347685182</v>
      </c>
      <c r="D139" s="117"/>
      <c r="E139" s="110" t="s">
        <v>109</v>
      </c>
      <c r="G139" s="110" t="s">
        <v>54</v>
      </c>
      <c r="H139" s="109">
        <v>5565</v>
      </c>
      <c r="I139" s="119" t="s">
        <v>110</v>
      </c>
      <c r="J139" s="117"/>
      <c r="K139" s="111">
        <v>174239</v>
      </c>
      <c r="L139" s="109">
        <v>5565</v>
      </c>
      <c r="M139" s="118">
        <v>4407035</v>
      </c>
      <c r="N139" s="117"/>
      <c r="O139" s="110" t="s">
        <v>55</v>
      </c>
      <c r="P139" s="119" t="s">
        <v>56</v>
      </c>
      <c r="Q139" s="117"/>
    </row>
    <row r="140" spans="1:17" ht="15" x14ac:dyDescent="0.2">
      <c r="A140" s="124"/>
      <c r="B140" s="124"/>
      <c r="C140" s="120" t="s">
        <v>6</v>
      </c>
      <c r="D140" s="117"/>
      <c r="E140" s="113"/>
      <c r="G140" s="113"/>
      <c r="H140" s="112">
        <v>5565</v>
      </c>
      <c r="I140" s="121"/>
      <c r="J140" s="117"/>
      <c r="K140" s="113"/>
      <c r="L140" s="112">
        <v>5565</v>
      </c>
      <c r="M140" s="121"/>
      <c r="N140" s="117"/>
      <c r="O140" s="113"/>
      <c r="P140" s="121"/>
      <c r="Q140" s="117"/>
    </row>
    <row r="141" spans="1:17" ht="51" outlineLevel="1" x14ac:dyDescent="0.2">
      <c r="A141" s="122">
        <v>74335</v>
      </c>
      <c r="B141" s="122">
        <v>74335</v>
      </c>
      <c r="C141" s="125">
        <v>44103.470865243056</v>
      </c>
      <c r="D141" s="117"/>
      <c r="E141" s="110" t="s">
        <v>112</v>
      </c>
      <c r="G141" s="110" t="s">
        <v>54</v>
      </c>
      <c r="H141" s="109">
        <v>16567.2</v>
      </c>
      <c r="I141" s="119" t="s">
        <v>113</v>
      </c>
      <c r="J141" s="117"/>
      <c r="K141" s="111">
        <v>189939</v>
      </c>
      <c r="L141" s="109">
        <v>16567.2</v>
      </c>
      <c r="M141" s="118">
        <v>5130500</v>
      </c>
      <c r="N141" s="117"/>
      <c r="O141" s="110" t="s">
        <v>55</v>
      </c>
      <c r="P141" s="119" t="s">
        <v>56</v>
      </c>
      <c r="Q141" s="117"/>
    </row>
    <row r="142" spans="1:17" ht="15" x14ac:dyDescent="0.2">
      <c r="A142" s="124"/>
      <c r="B142" s="124"/>
      <c r="C142" s="120" t="s">
        <v>6</v>
      </c>
      <c r="D142" s="117"/>
      <c r="E142" s="113"/>
      <c r="G142" s="113"/>
      <c r="H142" s="112">
        <v>16567.2</v>
      </c>
      <c r="I142" s="121"/>
      <c r="J142" s="117"/>
      <c r="K142" s="113"/>
      <c r="L142" s="112">
        <v>16567.2</v>
      </c>
      <c r="M142" s="121"/>
      <c r="N142" s="117"/>
      <c r="O142" s="113"/>
      <c r="P142" s="121"/>
      <c r="Q142" s="117"/>
    </row>
    <row r="143" spans="1:17" ht="25.5" outlineLevel="1" x14ac:dyDescent="0.2">
      <c r="A143" s="122">
        <v>74404</v>
      </c>
      <c r="B143" s="122">
        <v>74404</v>
      </c>
      <c r="C143" s="125">
        <v>44105.488047569444</v>
      </c>
      <c r="D143" s="117"/>
      <c r="E143" s="110" t="s">
        <v>115</v>
      </c>
      <c r="G143" s="110" t="s">
        <v>54</v>
      </c>
      <c r="H143" s="109">
        <v>9325.2199999999993</v>
      </c>
      <c r="I143" s="119" t="s">
        <v>114</v>
      </c>
      <c r="J143" s="117"/>
      <c r="K143" s="111">
        <v>189939</v>
      </c>
      <c r="L143" s="109">
        <v>9325.2199999999993</v>
      </c>
      <c r="M143" s="118">
        <v>5130500</v>
      </c>
      <c r="N143" s="117"/>
      <c r="O143" s="110" t="s">
        <v>55</v>
      </c>
      <c r="P143" s="119" t="s">
        <v>56</v>
      </c>
      <c r="Q143" s="117"/>
    </row>
    <row r="144" spans="1:17" ht="15" x14ac:dyDescent="0.2">
      <c r="A144" s="124"/>
      <c r="B144" s="124"/>
      <c r="C144" s="120" t="s">
        <v>6</v>
      </c>
      <c r="D144" s="117"/>
      <c r="E144" s="113"/>
      <c r="G144" s="113"/>
      <c r="H144" s="112">
        <v>9325.2199999999993</v>
      </c>
      <c r="I144" s="121"/>
      <c r="J144" s="117"/>
      <c r="K144" s="113"/>
      <c r="L144" s="112">
        <v>9325.2199999999993</v>
      </c>
      <c r="M144" s="121"/>
      <c r="N144" s="117"/>
      <c r="O144" s="113"/>
      <c r="P144" s="121"/>
      <c r="Q144" s="117"/>
    </row>
    <row r="145" spans="1:17" ht="25.5" outlineLevel="1" x14ac:dyDescent="0.2">
      <c r="A145" s="122">
        <v>74536</v>
      </c>
      <c r="B145" s="122">
        <v>74536</v>
      </c>
      <c r="C145" s="125">
        <v>44113.499124884256</v>
      </c>
      <c r="D145" s="117"/>
      <c r="E145" s="110" t="s">
        <v>123</v>
      </c>
      <c r="G145" s="110" t="s">
        <v>54</v>
      </c>
      <c r="H145" s="109">
        <v>1265404.1100000001</v>
      </c>
      <c r="I145" s="119" t="s">
        <v>124</v>
      </c>
      <c r="J145" s="117"/>
      <c r="K145" s="111">
        <v>174227</v>
      </c>
      <c r="L145" s="109">
        <v>1265404.1100000001</v>
      </c>
      <c r="M145" s="118">
        <v>5061143</v>
      </c>
      <c r="N145" s="117"/>
      <c r="O145" s="110" t="s">
        <v>55</v>
      </c>
      <c r="P145" s="119" t="s">
        <v>56</v>
      </c>
      <c r="Q145" s="117"/>
    </row>
    <row r="146" spans="1:17" ht="15" x14ac:dyDescent="0.2">
      <c r="A146" s="124"/>
      <c r="B146" s="124"/>
      <c r="C146" s="120" t="s">
        <v>6</v>
      </c>
      <c r="D146" s="117"/>
      <c r="E146" s="113"/>
      <c r="G146" s="113"/>
      <c r="H146" s="112">
        <v>1265404.1100000001</v>
      </c>
      <c r="I146" s="121"/>
      <c r="J146" s="117"/>
      <c r="K146" s="113"/>
      <c r="L146" s="112">
        <v>1265404.1100000001</v>
      </c>
      <c r="M146" s="121"/>
      <c r="N146" s="117"/>
      <c r="O146" s="113"/>
      <c r="P146" s="121"/>
      <c r="Q146" s="117"/>
    </row>
    <row r="147" spans="1:17" ht="25.5" outlineLevel="1" x14ac:dyDescent="0.2">
      <c r="A147" s="122">
        <v>74560</v>
      </c>
      <c r="B147" s="122">
        <v>74560</v>
      </c>
      <c r="C147" s="125">
        <v>44117.433854745366</v>
      </c>
      <c r="D147" s="117"/>
      <c r="E147" s="110" t="s">
        <v>125</v>
      </c>
      <c r="G147" s="110" t="s">
        <v>54</v>
      </c>
      <c r="H147" s="109">
        <v>21840</v>
      </c>
      <c r="I147" s="119" t="s">
        <v>126</v>
      </c>
      <c r="J147" s="117"/>
      <c r="K147" s="111">
        <v>174269</v>
      </c>
      <c r="L147" s="109">
        <v>21840</v>
      </c>
      <c r="M147" s="118">
        <v>4118550</v>
      </c>
      <c r="N147" s="117"/>
      <c r="O147" s="110" t="s">
        <v>55</v>
      </c>
      <c r="P147" s="119" t="s">
        <v>56</v>
      </c>
      <c r="Q147" s="117"/>
    </row>
    <row r="148" spans="1:17" ht="15" x14ac:dyDescent="0.2">
      <c r="A148" s="124"/>
      <c r="B148" s="124"/>
      <c r="C148" s="120" t="s">
        <v>6</v>
      </c>
      <c r="D148" s="117"/>
      <c r="E148" s="113"/>
      <c r="G148" s="113"/>
      <c r="H148" s="112">
        <v>21840</v>
      </c>
      <c r="I148" s="121"/>
      <c r="J148" s="117"/>
      <c r="K148" s="113"/>
      <c r="L148" s="112">
        <v>21840</v>
      </c>
      <c r="M148" s="121"/>
      <c r="N148" s="117"/>
      <c r="O148" s="113"/>
      <c r="P148" s="121"/>
      <c r="Q148" s="117"/>
    </row>
    <row r="149" spans="1:17" ht="25.5" outlineLevel="1" x14ac:dyDescent="0.2">
      <c r="A149" s="122">
        <v>74566</v>
      </c>
      <c r="B149" s="122">
        <v>74566</v>
      </c>
      <c r="C149" s="125">
        <v>44117.636579976846</v>
      </c>
      <c r="D149" s="117"/>
      <c r="E149" s="110" t="s">
        <v>127</v>
      </c>
      <c r="G149" s="110" t="s">
        <v>54</v>
      </c>
      <c r="H149" s="109">
        <v>38400</v>
      </c>
      <c r="I149" s="119" t="s">
        <v>128</v>
      </c>
      <c r="J149" s="117"/>
      <c r="K149" s="111">
        <v>174237</v>
      </c>
      <c r="L149" s="109">
        <v>38400</v>
      </c>
      <c r="M149" s="118">
        <v>5061127</v>
      </c>
      <c r="N149" s="117"/>
      <c r="O149" s="110" t="s">
        <v>55</v>
      </c>
      <c r="P149" s="119" t="s">
        <v>56</v>
      </c>
      <c r="Q149" s="117"/>
    </row>
    <row r="150" spans="1:17" ht="15" x14ac:dyDescent="0.2">
      <c r="A150" s="124"/>
      <c r="B150" s="124"/>
      <c r="C150" s="120" t="s">
        <v>6</v>
      </c>
      <c r="D150" s="117"/>
      <c r="E150" s="113"/>
      <c r="G150" s="113"/>
      <c r="H150" s="112">
        <v>38400</v>
      </c>
      <c r="I150" s="121"/>
      <c r="J150" s="117"/>
      <c r="K150" s="113"/>
      <c r="L150" s="112">
        <v>38400</v>
      </c>
      <c r="M150" s="121"/>
      <c r="N150" s="117"/>
      <c r="O150" s="113"/>
      <c r="P150" s="121"/>
      <c r="Q150" s="117"/>
    </row>
    <row r="151" spans="1:17" ht="25.5" outlineLevel="1" x14ac:dyDescent="0.2">
      <c r="A151" s="122">
        <v>74639</v>
      </c>
      <c r="B151" s="122">
        <v>74639</v>
      </c>
      <c r="C151" s="125">
        <v>44119.627174687499</v>
      </c>
      <c r="D151" s="117"/>
      <c r="E151" s="110" t="s">
        <v>131</v>
      </c>
      <c r="G151" s="110" t="s">
        <v>54</v>
      </c>
      <c r="H151" s="109">
        <v>101500</v>
      </c>
      <c r="I151" s="119" t="s">
        <v>69</v>
      </c>
      <c r="J151" s="117"/>
      <c r="K151" s="111">
        <v>174245</v>
      </c>
      <c r="L151" s="109">
        <v>101500</v>
      </c>
      <c r="M151" s="118">
        <v>4404033</v>
      </c>
      <c r="N151" s="117"/>
      <c r="O151" s="110" t="s">
        <v>55</v>
      </c>
      <c r="P151" s="119" t="s">
        <v>56</v>
      </c>
      <c r="Q151" s="117"/>
    </row>
    <row r="152" spans="1:17" ht="15" x14ac:dyDescent="0.2">
      <c r="A152" s="124"/>
      <c r="B152" s="124"/>
      <c r="C152" s="120" t="s">
        <v>6</v>
      </c>
      <c r="D152" s="117"/>
      <c r="E152" s="113"/>
      <c r="G152" s="113"/>
      <c r="H152" s="112">
        <v>101500</v>
      </c>
      <c r="I152" s="121"/>
      <c r="J152" s="117"/>
      <c r="K152" s="113"/>
      <c r="L152" s="112">
        <v>101500</v>
      </c>
      <c r="M152" s="121"/>
      <c r="N152" s="117"/>
      <c r="O152" s="113"/>
      <c r="P152" s="121"/>
      <c r="Q152" s="117"/>
    </row>
    <row r="153" spans="1:17" ht="51" outlineLevel="1" x14ac:dyDescent="0.2">
      <c r="A153" s="122">
        <v>74646</v>
      </c>
      <c r="B153" s="122">
        <v>74646</v>
      </c>
      <c r="C153" s="125">
        <v>44119.70838009259</v>
      </c>
      <c r="D153" s="117"/>
      <c r="E153" s="110" t="s">
        <v>132</v>
      </c>
      <c r="G153" s="110" t="s">
        <v>54</v>
      </c>
      <c r="H153" s="109">
        <v>19900</v>
      </c>
      <c r="I153" s="119" t="s">
        <v>133</v>
      </c>
      <c r="J153" s="117"/>
      <c r="K153" s="111">
        <v>174237</v>
      </c>
      <c r="L153" s="109">
        <v>19900</v>
      </c>
      <c r="M153" s="118">
        <v>5061127</v>
      </c>
      <c r="N153" s="117"/>
      <c r="O153" s="110" t="s">
        <v>55</v>
      </c>
      <c r="P153" s="119" t="s">
        <v>56</v>
      </c>
      <c r="Q153" s="117"/>
    </row>
    <row r="154" spans="1:17" ht="15" x14ac:dyDescent="0.2">
      <c r="A154" s="124"/>
      <c r="B154" s="124"/>
      <c r="C154" s="120" t="s">
        <v>6</v>
      </c>
      <c r="D154" s="117"/>
      <c r="E154" s="113"/>
      <c r="G154" s="113"/>
      <c r="H154" s="112">
        <v>19900</v>
      </c>
      <c r="I154" s="121"/>
      <c r="J154" s="117"/>
      <c r="K154" s="113"/>
      <c r="L154" s="112">
        <v>19900</v>
      </c>
      <c r="M154" s="121"/>
      <c r="N154" s="117"/>
      <c r="O154" s="113"/>
      <c r="P154" s="121"/>
      <c r="Q154" s="117"/>
    </row>
    <row r="155" spans="1:17" ht="25.5" outlineLevel="1" x14ac:dyDescent="0.2">
      <c r="A155" s="122">
        <v>74766</v>
      </c>
      <c r="B155" s="122">
        <v>74766</v>
      </c>
      <c r="C155" s="125">
        <v>44126.597345486109</v>
      </c>
      <c r="D155" s="117"/>
      <c r="E155" s="110" t="s">
        <v>134</v>
      </c>
      <c r="G155" s="110" t="s">
        <v>54</v>
      </c>
      <c r="H155" s="109">
        <v>313.87</v>
      </c>
      <c r="I155" s="119" t="s">
        <v>135</v>
      </c>
      <c r="J155" s="117"/>
      <c r="K155" s="111">
        <v>189939</v>
      </c>
      <c r="L155" s="109">
        <v>313.87</v>
      </c>
      <c r="M155" s="118">
        <v>5130500</v>
      </c>
      <c r="N155" s="117"/>
      <c r="O155" s="110" t="s">
        <v>55</v>
      </c>
      <c r="P155" s="119" t="s">
        <v>56</v>
      </c>
      <c r="Q155" s="117"/>
    </row>
    <row r="156" spans="1:17" ht="15" x14ac:dyDescent="0.2">
      <c r="A156" s="124"/>
      <c r="B156" s="124"/>
      <c r="C156" s="120" t="s">
        <v>6</v>
      </c>
      <c r="D156" s="117"/>
      <c r="E156" s="113"/>
      <c r="G156" s="113"/>
      <c r="H156" s="112">
        <v>313.87</v>
      </c>
      <c r="I156" s="121"/>
      <c r="J156" s="117"/>
      <c r="K156" s="113"/>
      <c r="L156" s="112">
        <v>313.87</v>
      </c>
      <c r="M156" s="121"/>
      <c r="N156" s="117"/>
      <c r="O156" s="113"/>
      <c r="P156" s="121"/>
      <c r="Q156" s="117"/>
    </row>
    <row r="157" spans="1:17" ht="38.25" outlineLevel="1" x14ac:dyDescent="0.2">
      <c r="A157" s="122">
        <v>74832</v>
      </c>
      <c r="B157" s="122">
        <v>74832</v>
      </c>
      <c r="C157" s="125">
        <v>44130.668493518519</v>
      </c>
      <c r="D157" s="117"/>
      <c r="E157" s="110" t="s">
        <v>136</v>
      </c>
      <c r="G157" s="110" t="s">
        <v>54</v>
      </c>
      <c r="H157" s="109">
        <v>56787.76</v>
      </c>
      <c r="I157" s="119" t="s">
        <v>137</v>
      </c>
      <c r="J157" s="117"/>
      <c r="K157" s="111">
        <v>174250</v>
      </c>
      <c r="L157" s="109">
        <v>56787.76</v>
      </c>
      <c r="M157" s="118">
        <v>4340084</v>
      </c>
      <c r="N157" s="117"/>
      <c r="O157" s="110" t="s">
        <v>55</v>
      </c>
      <c r="P157" s="119" t="s">
        <v>56</v>
      </c>
      <c r="Q157" s="117"/>
    </row>
    <row r="158" spans="1:17" ht="38.25" outlineLevel="1" x14ac:dyDescent="0.2">
      <c r="A158" s="123"/>
      <c r="B158" s="123"/>
      <c r="C158" s="125">
        <v>44130.668493518519</v>
      </c>
      <c r="D158" s="117"/>
      <c r="E158" s="110" t="s">
        <v>138</v>
      </c>
      <c r="G158" s="110" t="s">
        <v>54</v>
      </c>
      <c r="H158" s="109">
        <v>9260</v>
      </c>
      <c r="I158" s="119" t="s">
        <v>137</v>
      </c>
      <c r="J158" s="117"/>
      <c r="K158" s="111">
        <v>174250</v>
      </c>
      <c r="L158" s="109">
        <v>9260</v>
      </c>
      <c r="M158" s="118">
        <v>4340084</v>
      </c>
      <c r="N158" s="117"/>
      <c r="O158" s="110" t="s">
        <v>55</v>
      </c>
      <c r="P158" s="119" t="s">
        <v>56</v>
      </c>
      <c r="Q158" s="117"/>
    </row>
    <row r="159" spans="1:17" ht="25.5" outlineLevel="1" x14ac:dyDescent="0.2">
      <c r="A159" s="123"/>
      <c r="B159" s="123"/>
      <c r="C159" s="125">
        <v>44130.668493518519</v>
      </c>
      <c r="D159" s="117"/>
      <c r="E159" s="110" t="s">
        <v>139</v>
      </c>
      <c r="G159" s="110" t="s">
        <v>54</v>
      </c>
      <c r="H159" s="109">
        <v>61600</v>
      </c>
      <c r="I159" s="119" t="s">
        <v>137</v>
      </c>
      <c r="J159" s="117"/>
      <c r="K159" s="111">
        <v>174250</v>
      </c>
      <c r="L159" s="109">
        <v>61600</v>
      </c>
      <c r="M159" s="118">
        <v>4340084</v>
      </c>
      <c r="N159" s="117"/>
      <c r="O159" s="110" t="s">
        <v>55</v>
      </c>
      <c r="P159" s="119" t="s">
        <v>56</v>
      </c>
      <c r="Q159" s="117"/>
    </row>
    <row r="160" spans="1:17" ht="15" x14ac:dyDescent="0.2">
      <c r="A160" s="124"/>
      <c r="B160" s="124"/>
      <c r="C160" s="120" t="s">
        <v>6</v>
      </c>
      <c r="D160" s="117"/>
      <c r="E160" s="113"/>
      <c r="G160" s="113"/>
      <c r="H160" s="112">
        <v>127647.76</v>
      </c>
      <c r="I160" s="121"/>
      <c r="J160" s="117"/>
      <c r="K160" s="113"/>
      <c r="L160" s="112">
        <v>127647.76</v>
      </c>
      <c r="M160" s="121"/>
      <c r="N160" s="117"/>
      <c r="O160" s="113"/>
      <c r="P160" s="121"/>
      <c r="Q160" s="117"/>
    </row>
    <row r="161" spans="1:17" ht="25.5" outlineLevel="1" x14ac:dyDescent="0.2">
      <c r="A161" s="122">
        <v>74833</v>
      </c>
      <c r="B161" s="122">
        <v>74833</v>
      </c>
      <c r="C161" s="125">
        <v>44130.673439039347</v>
      </c>
      <c r="D161" s="117"/>
      <c r="E161" s="110" t="s">
        <v>139</v>
      </c>
      <c r="G161" s="110" t="s">
        <v>54</v>
      </c>
      <c r="H161" s="109">
        <v>30000</v>
      </c>
      <c r="I161" s="119" t="s">
        <v>137</v>
      </c>
      <c r="J161" s="117"/>
      <c r="K161" s="111">
        <v>174250</v>
      </c>
      <c r="L161" s="109">
        <v>30000</v>
      </c>
      <c r="M161" s="118">
        <v>4377084</v>
      </c>
      <c r="N161" s="117"/>
      <c r="O161" s="110" t="s">
        <v>55</v>
      </c>
      <c r="P161" s="119" t="s">
        <v>56</v>
      </c>
      <c r="Q161" s="117"/>
    </row>
    <row r="162" spans="1:17" ht="15" x14ac:dyDescent="0.2">
      <c r="A162" s="124"/>
      <c r="B162" s="124"/>
      <c r="C162" s="120" t="s">
        <v>6</v>
      </c>
      <c r="D162" s="117"/>
      <c r="E162" s="113"/>
      <c r="G162" s="113"/>
      <c r="H162" s="112">
        <v>30000</v>
      </c>
      <c r="I162" s="121"/>
      <c r="J162" s="117"/>
      <c r="K162" s="113"/>
      <c r="L162" s="112">
        <v>30000</v>
      </c>
      <c r="M162" s="121"/>
      <c r="N162" s="117"/>
      <c r="O162" s="113"/>
      <c r="P162" s="121"/>
      <c r="Q162" s="117"/>
    </row>
    <row r="163" spans="1:17" ht="25.5" outlineLevel="1" x14ac:dyDescent="0.2">
      <c r="A163" s="122">
        <v>74875</v>
      </c>
      <c r="B163" s="122">
        <v>74875</v>
      </c>
      <c r="C163" s="125">
        <v>44132.481060844904</v>
      </c>
      <c r="D163" s="117"/>
      <c r="E163" s="110" t="s">
        <v>165</v>
      </c>
      <c r="G163" s="110" t="s">
        <v>54</v>
      </c>
      <c r="H163" s="109">
        <v>167227.76</v>
      </c>
      <c r="I163" s="119" t="s">
        <v>166</v>
      </c>
      <c r="J163" s="117"/>
      <c r="K163" s="111">
        <v>174252</v>
      </c>
      <c r="L163" s="109">
        <v>167227.76</v>
      </c>
      <c r="M163" s="118">
        <v>4430043</v>
      </c>
      <c r="N163" s="117"/>
      <c r="O163" s="110" t="s">
        <v>55</v>
      </c>
      <c r="P163" s="119" t="s">
        <v>56</v>
      </c>
      <c r="Q163" s="117"/>
    </row>
    <row r="164" spans="1:17" ht="15" x14ac:dyDescent="0.2">
      <c r="A164" s="124"/>
      <c r="B164" s="124"/>
      <c r="C164" s="120" t="s">
        <v>6</v>
      </c>
      <c r="D164" s="117"/>
      <c r="E164" s="113"/>
      <c r="G164" s="113"/>
      <c r="H164" s="112">
        <v>167227.76</v>
      </c>
      <c r="I164" s="121"/>
      <c r="J164" s="117"/>
      <c r="K164" s="113"/>
      <c r="L164" s="112">
        <v>167227.76</v>
      </c>
      <c r="M164" s="121"/>
      <c r="N164" s="117"/>
      <c r="O164" s="113"/>
      <c r="P164" s="121"/>
      <c r="Q164" s="117"/>
    </row>
    <row r="165" spans="1:17" ht="25.5" outlineLevel="1" x14ac:dyDescent="0.2">
      <c r="A165" s="122">
        <v>74894</v>
      </c>
      <c r="B165" s="122">
        <v>74894</v>
      </c>
      <c r="C165" s="125">
        <v>44133.41890517361</v>
      </c>
      <c r="D165" s="117"/>
      <c r="E165" s="110" t="s">
        <v>163</v>
      </c>
      <c r="G165" s="110" t="s">
        <v>54</v>
      </c>
      <c r="H165" s="109">
        <v>13900</v>
      </c>
      <c r="I165" s="119" t="s">
        <v>164</v>
      </c>
      <c r="J165" s="117"/>
      <c r="K165" s="111">
        <v>174245</v>
      </c>
      <c r="L165" s="109">
        <v>13900</v>
      </c>
      <c r="M165" s="118">
        <v>4404033</v>
      </c>
      <c r="N165" s="117"/>
      <c r="O165" s="110" t="s">
        <v>55</v>
      </c>
      <c r="P165" s="119" t="s">
        <v>56</v>
      </c>
      <c r="Q165" s="117"/>
    </row>
    <row r="166" spans="1:17" ht="15" x14ac:dyDescent="0.2">
      <c r="A166" s="124"/>
      <c r="B166" s="124"/>
      <c r="C166" s="120" t="s">
        <v>6</v>
      </c>
      <c r="D166" s="117"/>
      <c r="E166" s="113"/>
      <c r="G166" s="113"/>
      <c r="H166" s="112">
        <v>13900</v>
      </c>
      <c r="I166" s="121"/>
      <c r="J166" s="117"/>
      <c r="K166" s="113"/>
      <c r="L166" s="112">
        <v>13900</v>
      </c>
      <c r="M166" s="121"/>
      <c r="N166" s="117"/>
      <c r="O166" s="113"/>
      <c r="P166" s="121"/>
      <c r="Q166" s="117"/>
    </row>
    <row r="167" spans="1:17" ht="25.5" outlineLevel="1" x14ac:dyDescent="0.2">
      <c r="A167" s="122">
        <v>74951</v>
      </c>
      <c r="B167" s="122">
        <v>74951</v>
      </c>
      <c r="C167" s="125">
        <v>44135.793096724534</v>
      </c>
      <c r="D167" s="117"/>
      <c r="E167" s="110" t="s">
        <v>179</v>
      </c>
      <c r="G167" s="110" t="s">
        <v>54</v>
      </c>
      <c r="H167" s="109">
        <v>350000</v>
      </c>
      <c r="I167" s="119" t="s">
        <v>180</v>
      </c>
      <c r="J167" s="117"/>
      <c r="K167" s="111">
        <v>174145</v>
      </c>
      <c r="L167" s="109">
        <v>350000</v>
      </c>
      <c r="M167" s="118">
        <v>1472040</v>
      </c>
      <c r="N167" s="117"/>
      <c r="O167" s="110" t="s">
        <v>55</v>
      </c>
      <c r="P167" s="119" t="s">
        <v>56</v>
      </c>
      <c r="Q167" s="117"/>
    </row>
    <row r="168" spans="1:17" ht="15" x14ac:dyDescent="0.2">
      <c r="A168" s="124"/>
      <c r="B168" s="124"/>
      <c r="C168" s="120" t="s">
        <v>6</v>
      </c>
      <c r="D168" s="117"/>
      <c r="E168" s="113"/>
      <c r="G168" s="113"/>
      <c r="H168" s="112">
        <v>350000</v>
      </c>
      <c r="I168" s="121"/>
      <c r="J168" s="117"/>
      <c r="K168" s="113"/>
      <c r="L168" s="112">
        <v>350000</v>
      </c>
      <c r="M168" s="121"/>
      <c r="N168" s="117"/>
      <c r="O168" s="113"/>
      <c r="P168" s="121"/>
      <c r="Q168" s="117"/>
    </row>
    <row r="169" spans="1:17" ht="25.5" outlineLevel="1" x14ac:dyDescent="0.2">
      <c r="A169" s="122">
        <v>74990</v>
      </c>
      <c r="B169" s="122">
        <v>74990</v>
      </c>
      <c r="C169" s="125">
        <v>44138.838333831016</v>
      </c>
      <c r="D169" s="117"/>
      <c r="E169" s="110" t="s">
        <v>116</v>
      </c>
      <c r="G169" s="110" t="s">
        <v>54</v>
      </c>
      <c r="H169" s="109">
        <v>551</v>
      </c>
      <c r="I169" s="119" t="s">
        <v>118</v>
      </c>
      <c r="J169" s="117"/>
      <c r="K169" s="111">
        <v>174263</v>
      </c>
      <c r="L169" s="109">
        <v>551</v>
      </c>
      <c r="M169" s="118">
        <v>4001045</v>
      </c>
      <c r="N169" s="117"/>
      <c r="O169" s="110" t="s">
        <v>55</v>
      </c>
      <c r="P169" s="119" t="s">
        <v>56</v>
      </c>
      <c r="Q169" s="117"/>
    </row>
    <row r="170" spans="1:17" ht="25.5" outlineLevel="1" x14ac:dyDescent="0.2">
      <c r="A170" s="123"/>
      <c r="B170" s="123"/>
      <c r="C170" s="125">
        <v>44138.838333831016</v>
      </c>
      <c r="D170" s="117"/>
      <c r="E170" s="110" t="s">
        <v>116</v>
      </c>
      <c r="G170" s="110" t="s">
        <v>54</v>
      </c>
      <c r="H170" s="109">
        <v>170</v>
      </c>
      <c r="I170" s="119" t="s">
        <v>117</v>
      </c>
      <c r="J170" s="117"/>
      <c r="K170" s="111">
        <v>174263</v>
      </c>
      <c r="L170" s="109">
        <v>170</v>
      </c>
      <c r="M170" s="118">
        <v>4001045</v>
      </c>
      <c r="N170" s="117"/>
      <c r="O170" s="110" t="s">
        <v>55</v>
      </c>
      <c r="P170" s="119" t="s">
        <v>56</v>
      </c>
      <c r="Q170" s="117"/>
    </row>
    <row r="171" spans="1:17" ht="25.5" outlineLevel="1" x14ac:dyDescent="0.2">
      <c r="A171" s="123"/>
      <c r="B171" s="123"/>
      <c r="C171" s="125">
        <v>44138.838333831016</v>
      </c>
      <c r="D171" s="117"/>
      <c r="E171" s="110" t="s">
        <v>116</v>
      </c>
      <c r="G171" s="110" t="s">
        <v>54</v>
      </c>
      <c r="H171" s="109">
        <v>297</v>
      </c>
      <c r="I171" s="119" t="s">
        <v>181</v>
      </c>
      <c r="J171" s="117"/>
      <c r="K171" s="111">
        <v>174263</v>
      </c>
      <c r="L171" s="109">
        <v>297</v>
      </c>
      <c r="M171" s="118">
        <v>4001045</v>
      </c>
      <c r="N171" s="117"/>
      <c r="O171" s="110" t="s">
        <v>55</v>
      </c>
      <c r="P171" s="119" t="s">
        <v>56</v>
      </c>
      <c r="Q171" s="117"/>
    </row>
    <row r="172" spans="1:17" ht="25.5" outlineLevel="1" x14ac:dyDescent="0.2">
      <c r="A172" s="123"/>
      <c r="B172" s="123"/>
      <c r="C172" s="125">
        <v>44138.838333831016</v>
      </c>
      <c r="D172" s="117"/>
      <c r="E172" s="110" t="s">
        <v>116</v>
      </c>
      <c r="G172" s="110" t="s">
        <v>54</v>
      </c>
      <c r="H172" s="109">
        <v>297</v>
      </c>
      <c r="I172" s="119" t="s">
        <v>119</v>
      </c>
      <c r="J172" s="117"/>
      <c r="K172" s="111">
        <v>174263</v>
      </c>
      <c r="L172" s="109">
        <v>297</v>
      </c>
      <c r="M172" s="118">
        <v>4001045</v>
      </c>
      <c r="N172" s="117"/>
      <c r="O172" s="110" t="s">
        <v>55</v>
      </c>
      <c r="P172" s="119" t="s">
        <v>56</v>
      </c>
      <c r="Q172" s="117"/>
    </row>
    <row r="173" spans="1:17" ht="25.5" outlineLevel="1" x14ac:dyDescent="0.2">
      <c r="A173" s="123"/>
      <c r="B173" s="123"/>
      <c r="C173" s="125">
        <v>44138.838333831016</v>
      </c>
      <c r="D173" s="117"/>
      <c r="E173" s="110" t="s">
        <v>116</v>
      </c>
      <c r="G173" s="110" t="s">
        <v>54</v>
      </c>
      <c r="H173" s="109">
        <v>482.98</v>
      </c>
      <c r="I173" s="119" t="s">
        <v>120</v>
      </c>
      <c r="J173" s="117"/>
      <c r="K173" s="111">
        <v>174263</v>
      </c>
      <c r="L173" s="109">
        <v>482.98</v>
      </c>
      <c r="M173" s="118">
        <v>4001045</v>
      </c>
      <c r="N173" s="117"/>
      <c r="O173" s="110" t="s">
        <v>55</v>
      </c>
      <c r="P173" s="119" t="s">
        <v>56</v>
      </c>
      <c r="Q173" s="117"/>
    </row>
    <row r="174" spans="1:17" ht="25.5" outlineLevel="1" x14ac:dyDescent="0.2">
      <c r="A174" s="123"/>
      <c r="B174" s="123"/>
      <c r="C174" s="125">
        <v>44138.838333831016</v>
      </c>
      <c r="D174" s="117"/>
      <c r="E174" s="110" t="s">
        <v>116</v>
      </c>
      <c r="G174" s="110" t="s">
        <v>54</v>
      </c>
      <c r="H174" s="109">
        <v>297</v>
      </c>
      <c r="I174" s="119" t="s">
        <v>182</v>
      </c>
      <c r="J174" s="117"/>
      <c r="K174" s="111">
        <v>174263</v>
      </c>
      <c r="L174" s="109">
        <v>297</v>
      </c>
      <c r="M174" s="118">
        <v>4001045</v>
      </c>
      <c r="N174" s="117"/>
      <c r="O174" s="110" t="s">
        <v>55</v>
      </c>
      <c r="P174" s="119" t="s">
        <v>56</v>
      </c>
      <c r="Q174" s="117"/>
    </row>
    <row r="175" spans="1:17" ht="25.5" outlineLevel="1" x14ac:dyDescent="0.2">
      <c r="A175" s="123"/>
      <c r="B175" s="123"/>
      <c r="C175" s="125">
        <v>44138.838333831016</v>
      </c>
      <c r="D175" s="117"/>
      <c r="E175" s="110" t="s">
        <v>116</v>
      </c>
      <c r="G175" s="110" t="s">
        <v>54</v>
      </c>
      <c r="H175" s="109">
        <v>791</v>
      </c>
      <c r="I175" s="119" t="s">
        <v>121</v>
      </c>
      <c r="J175" s="117"/>
      <c r="K175" s="111">
        <v>174263</v>
      </c>
      <c r="L175" s="109">
        <v>791</v>
      </c>
      <c r="M175" s="118">
        <v>4001045</v>
      </c>
      <c r="N175" s="117"/>
      <c r="O175" s="110" t="s">
        <v>55</v>
      </c>
      <c r="P175" s="119" t="s">
        <v>56</v>
      </c>
      <c r="Q175" s="117"/>
    </row>
    <row r="176" spans="1:17" ht="25.5" outlineLevel="1" x14ac:dyDescent="0.2">
      <c r="A176" s="123"/>
      <c r="B176" s="123"/>
      <c r="C176" s="125">
        <v>44138.838333831016</v>
      </c>
      <c r="D176" s="117"/>
      <c r="E176" s="110" t="s">
        <v>122</v>
      </c>
      <c r="G176" s="110" t="s">
        <v>54</v>
      </c>
      <c r="H176" s="109">
        <v>577</v>
      </c>
      <c r="I176" s="119" t="s">
        <v>68</v>
      </c>
      <c r="J176" s="117"/>
      <c r="K176" s="111">
        <v>174263</v>
      </c>
      <c r="L176" s="109">
        <v>577</v>
      </c>
      <c r="M176" s="118">
        <v>4001045</v>
      </c>
      <c r="N176" s="117"/>
      <c r="O176" s="110" t="s">
        <v>55</v>
      </c>
      <c r="P176" s="119" t="s">
        <v>56</v>
      </c>
      <c r="Q176" s="117"/>
    </row>
    <row r="177" spans="1:17" ht="15" x14ac:dyDescent="0.2">
      <c r="A177" s="124"/>
      <c r="B177" s="124"/>
      <c r="C177" s="120" t="s">
        <v>6</v>
      </c>
      <c r="D177" s="117"/>
      <c r="E177" s="113"/>
      <c r="G177" s="113"/>
      <c r="H177" s="112">
        <v>3462.98</v>
      </c>
      <c r="I177" s="121"/>
      <c r="J177" s="117"/>
      <c r="K177" s="113"/>
      <c r="L177" s="112">
        <v>3462.98</v>
      </c>
      <c r="M177" s="121"/>
      <c r="N177" s="117"/>
      <c r="O177" s="113"/>
      <c r="P177" s="121"/>
      <c r="Q177" s="117"/>
    </row>
    <row r="178" spans="1:17" ht="25.5" outlineLevel="1" x14ac:dyDescent="0.2">
      <c r="A178" s="122">
        <v>75065</v>
      </c>
      <c r="B178" s="122">
        <v>75065</v>
      </c>
      <c r="C178" s="125">
        <v>44141.720425543979</v>
      </c>
      <c r="D178" s="117"/>
      <c r="E178" s="110" t="s">
        <v>183</v>
      </c>
      <c r="G178" s="110" t="s">
        <v>54</v>
      </c>
      <c r="H178" s="109">
        <v>418498</v>
      </c>
      <c r="I178" s="119" t="s">
        <v>184</v>
      </c>
      <c r="J178" s="117"/>
      <c r="K178" s="111">
        <v>174145</v>
      </c>
      <c r="L178" s="109">
        <v>418498</v>
      </c>
      <c r="M178" s="118">
        <v>1472040</v>
      </c>
      <c r="N178" s="117"/>
      <c r="O178" s="110" t="s">
        <v>55</v>
      </c>
      <c r="P178" s="119" t="s">
        <v>56</v>
      </c>
      <c r="Q178" s="117"/>
    </row>
    <row r="179" spans="1:17" ht="15" x14ac:dyDescent="0.2">
      <c r="A179" s="124"/>
      <c r="B179" s="124"/>
      <c r="C179" s="120" t="s">
        <v>6</v>
      </c>
      <c r="D179" s="117"/>
      <c r="E179" s="113"/>
      <c r="G179" s="113"/>
      <c r="H179" s="112">
        <v>418498</v>
      </c>
      <c r="I179" s="121"/>
      <c r="J179" s="117"/>
      <c r="K179" s="113"/>
      <c r="L179" s="112">
        <v>418498</v>
      </c>
      <c r="M179" s="121"/>
      <c r="N179" s="117"/>
      <c r="O179" s="113"/>
      <c r="P179" s="121"/>
      <c r="Q179" s="117"/>
    </row>
    <row r="180" spans="1:17" ht="25.5" outlineLevel="1" x14ac:dyDescent="0.2">
      <c r="A180" s="122">
        <v>75090</v>
      </c>
      <c r="B180" s="122">
        <v>75090</v>
      </c>
      <c r="C180" s="125">
        <v>44144.374921446761</v>
      </c>
      <c r="D180" s="117"/>
      <c r="E180" s="110" t="s">
        <v>185</v>
      </c>
      <c r="G180" s="110" t="s">
        <v>54</v>
      </c>
      <c r="H180" s="109">
        <v>78270.92</v>
      </c>
      <c r="I180" s="119" t="s">
        <v>98</v>
      </c>
      <c r="J180" s="117"/>
      <c r="K180" s="111">
        <v>174232</v>
      </c>
      <c r="L180" s="109">
        <v>78270.92</v>
      </c>
      <c r="M180" s="118">
        <v>5130100</v>
      </c>
      <c r="N180" s="117"/>
      <c r="O180" s="110" t="s">
        <v>55</v>
      </c>
      <c r="P180" s="119" t="s">
        <v>56</v>
      </c>
      <c r="Q180" s="117"/>
    </row>
    <row r="181" spans="1:17" ht="15" x14ac:dyDescent="0.2">
      <c r="A181" s="124"/>
      <c r="B181" s="124"/>
      <c r="C181" s="120" t="s">
        <v>6</v>
      </c>
      <c r="D181" s="117"/>
      <c r="E181" s="113"/>
      <c r="G181" s="113"/>
      <c r="H181" s="112">
        <v>78270.92</v>
      </c>
      <c r="I181" s="121"/>
      <c r="J181" s="117"/>
      <c r="K181" s="113"/>
      <c r="L181" s="112">
        <v>78270.92</v>
      </c>
      <c r="M181" s="121"/>
      <c r="N181" s="117"/>
      <c r="O181" s="113"/>
      <c r="P181" s="121"/>
      <c r="Q181" s="117"/>
    </row>
    <row r="182" spans="1:17" ht="38.25" outlineLevel="1" x14ac:dyDescent="0.2">
      <c r="A182" s="122">
        <v>75126</v>
      </c>
      <c r="B182" s="122">
        <v>75126</v>
      </c>
      <c r="C182" s="125">
        <v>44144.785379085646</v>
      </c>
      <c r="D182" s="117"/>
      <c r="E182" s="110" t="s">
        <v>188</v>
      </c>
      <c r="G182" s="110" t="s">
        <v>54</v>
      </c>
      <c r="H182" s="109">
        <v>3330</v>
      </c>
      <c r="I182" s="119" t="s">
        <v>69</v>
      </c>
      <c r="J182" s="117"/>
      <c r="K182" s="111">
        <v>174234</v>
      </c>
      <c r="L182" s="109">
        <v>3330</v>
      </c>
      <c r="M182" s="118">
        <v>4147999</v>
      </c>
      <c r="N182" s="117"/>
      <c r="O182" s="110" t="s">
        <v>55</v>
      </c>
      <c r="P182" s="119" t="s">
        <v>56</v>
      </c>
      <c r="Q182" s="117"/>
    </row>
    <row r="183" spans="1:17" ht="15" x14ac:dyDescent="0.2">
      <c r="A183" s="124"/>
      <c r="B183" s="124"/>
      <c r="C183" s="120" t="s">
        <v>6</v>
      </c>
      <c r="D183" s="117"/>
      <c r="E183" s="113"/>
      <c r="G183" s="113"/>
      <c r="H183" s="112">
        <v>3330</v>
      </c>
      <c r="I183" s="121"/>
      <c r="J183" s="117"/>
      <c r="K183" s="113"/>
      <c r="L183" s="112">
        <v>3330</v>
      </c>
      <c r="M183" s="121"/>
      <c r="N183" s="117"/>
      <c r="O183" s="113"/>
      <c r="P183" s="121"/>
      <c r="Q183" s="117"/>
    </row>
    <row r="184" spans="1:17" ht="25.5" outlineLevel="1" x14ac:dyDescent="0.2">
      <c r="A184" s="122">
        <v>75127</v>
      </c>
      <c r="B184" s="122">
        <v>75127</v>
      </c>
      <c r="C184" s="125">
        <v>44144.831976817128</v>
      </c>
      <c r="D184" s="117"/>
      <c r="E184" s="110" t="s">
        <v>189</v>
      </c>
      <c r="G184" s="110" t="s">
        <v>54</v>
      </c>
      <c r="H184" s="109">
        <v>8880</v>
      </c>
      <c r="I184" s="119" t="s">
        <v>69</v>
      </c>
      <c r="J184" s="117"/>
      <c r="K184" s="111">
        <v>174239</v>
      </c>
      <c r="L184" s="109">
        <v>8880</v>
      </c>
      <c r="M184" s="118">
        <v>4407035</v>
      </c>
      <c r="N184" s="117"/>
      <c r="O184" s="110" t="s">
        <v>55</v>
      </c>
      <c r="P184" s="119" t="s">
        <v>56</v>
      </c>
      <c r="Q184" s="117"/>
    </row>
    <row r="185" spans="1:17" ht="15" x14ac:dyDescent="0.2">
      <c r="A185" s="124"/>
      <c r="B185" s="124"/>
      <c r="C185" s="120" t="s">
        <v>6</v>
      </c>
      <c r="D185" s="117"/>
      <c r="E185" s="113"/>
      <c r="G185" s="113"/>
      <c r="H185" s="112">
        <v>8880</v>
      </c>
      <c r="I185" s="121"/>
      <c r="J185" s="117"/>
      <c r="K185" s="113"/>
      <c r="L185" s="112">
        <v>8880</v>
      </c>
      <c r="M185" s="121"/>
      <c r="N185" s="117"/>
      <c r="O185" s="113"/>
      <c r="P185" s="121"/>
      <c r="Q185" s="117"/>
    </row>
    <row r="186" spans="1:17" ht="25.5" outlineLevel="1" x14ac:dyDescent="0.2">
      <c r="A186" s="122">
        <v>75201</v>
      </c>
      <c r="B186" s="122">
        <v>75201</v>
      </c>
      <c r="C186" s="125">
        <v>44146.477160682865</v>
      </c>
      <c r="D186" s="117"/>
      <c r="E186" s="110" t="s">
        <v>190</v>
      </c>
      <c r="G186" s="110" t="s">
        <v>54</v>
      </c>
      <c r="H186" s="109">
        <v>49787.55</v>
      </c>
      <c r="I186" s="119" t="s">
        <v>191</v>
      </c>
      <c r="J186" s="117"/>
      <c r="K186" s="111">
        <v>174237</v>
      </c>
      <c r="L186" s="109">
        <v>49787.55</v>
      </c>
      <c r="M186" s="118">
        <v>5061127</v>
      </c>
      <c r="N186" s="117"/>
      <c r="O186" s="110" t="s">
        <v>55</v>
      </c>
      <c r="P186" s="119" t="s">
        <v>56</v>
      </c>
      <c r="Q186" s="117"/>
    </row>
    <row r="187" spans="1:17" ht="15" x14ac:dyDescent="0.2">
      <c r="A187" s="124"/>
      <c r="B187" s="124"/>
      <c r="C187" s="120" t="s">
        <v>6</v>
      </c>
      <c r="D187" s="117"/>
      <c r="E187" s="113"/>
      <c r="G187" s="113"/>
      <c r="H187" s="112">
        <v>49787.55</v>
      </c>
      <c r="I187" s="121"/>
      <c r="J187" s="117"/>
      <c r="K187" s="113"/>
      <c r="L187" s="112">
        <v>49787.55</v>
      </c>
      <c r="M187" s="121"/>
      <c r="N187" s="117"/>
      <c r="O187" s="113"/>
      <c r="P187" s="121"/>
      <c r="Q187" s="117"/>
    </row>
    <row r="188" spans="1:17" ht="38.25" outlineLevel="1" x14ac:dyDescent="0.2">
      <c r="A188" s="122">
        <v>75215</v>
      </c>
      <c r="B188" s="122">
        <v>75215</v>
      </c>
      <c r="C188" s="125">
        <v>44146.622172604162</v>
      </c>
      <c r="D188" s="117"/>
      <c r="E188" s="110" t="s">
        <v>192</v>
      </c>
      <c r="G188" s="110" t="s">
        <v>54</v>
      </c>
      <c r="H188" s="109">
        <v>2005.95</v>
      </c>
      <c r="I188" s="119" t="s">
        <v>193</v>
      </c>
      <c r="J188" s="117"/>
      <c r="K188" s="111">
        <v>174232</v>
      </c>
      <c r="L188" s="109">
        <v>2005.95</v>
      </c>
      <c r="M188" s="118">
        <v>5130100</v>
      </c>
      <c r="N188" s="117"/>
      <c r="O188" s="110" t="s">
        <v>55</v>
      </c>
      <c r="P188" s="119" t="s">
        <v>56</v>
      </c>
      <c r="Q188" s="117"/>
    </row>
    <row r="189" spans="1:17" ht="15" x14ac:dyDescent="0.2">
      <c r="A189" s="124"/>
      <c r="B189" s="124"/>
      <c r="C189" s="120" t="s">
        <v>6</v>
      </c>
      <c r="D189" s="117"/>
      <c r="E189" s="113"/>
      <c r="G189" s="113"/>
      <c r="H189" s="112">
        <v>2005.95</v>
      </c>
      <c r="I189" s="121"/>
      <c r="J189" s="117"/>
      <c r="K189" s="113"/>
      <c r="L189" s="112">
        <v>2005.95</v>
      </c>
      <c r="M189" s="121"/>
      <c r="N189" s="117"/>
      <c r="O189" s="113"/>
      <c r="P189" s="121"/>
      <c r="Q189" s="117"/>
    </row>
    <row r="190" spans="1:17" ht="25.5" outlineLevel="1" x14ac:dyDescent="0.2">
      <c r="A190" s="122">
        <v>75216</v>
      </c>
      <c r="B190" s="122">
        <v>75216</v>
      </c>
      <c r="C190" s="125">
        <v>44146.625663425926</v>
      </c>
      <c r="D190" s="117"/>
      <c r="E190" s="110" t="s">
        <v>194</v>
      </c>
      <c r="G190" s="110" t="s">
        <v>54</v>
      </c>
      <c r="H190" s="109">
        <v>6850</v>
      </c>
      <c r="I190" s="119" t="s">
        <v>69</v>
      </c>
      <c r="J190" s="117"/>
      <c r="K190" s="111">
        <v>174234</v>
      </c>
      <c r="L190" s="109">
        <v>6850</v>
      </c>
      <c r="M190" s="118">
        <v>4147999</v>
      </c>
      <c r="N190" s="117"/>
      <c r="O190" s="110" t="s">
        <v>55</v>
      </c>
      <c r="P190" s="119" t="s">
        <v>56</v>
      </c>
      <c r="Q190" s="117"/>
    </row>
    <row r="191" spans="1:17" ht="15" x14ac:dyDescent="0.2">
      <c r="A191" s="124"/>
      <c r="B191" s="124"/>
      <c r="C191" s="120" t="s">
        <v>6</v>
      </c>
      <c r="D191" s="117"/>
      <c r="E191" s="113"/>
      <c r="G191" s="113"/>
      <c r="H191" s="112">
        <v>6850</v>
      </c>
      <c r="I191" s="121"/>
      <c r="J191" s="117"/>
      <c r="K191" s="113"/>
      <c r="L191" s="112">
        <v>6850</v>
      </c>
      <c r="M191" s="121"/>
      <c r="N191" s="117"/>
      <c r="O191" s="113"/>
      <c r="P191" s="121"/>
      <c r="Q191" s="117"/>
    </row>
    <row r="192" spans="1:17" ht="25.5" outlineLevel="1" x14ac:dyDescent="0.2">
      <c r="A192" s="122">
        <v>75218</v>
      </c>
      <c r="B192" s="122">
        <v>75218</v>
      </c>
      <c r="C192" s="125">
        <v>44146.670959756942</v>
      </c>
      <c r="D192" s="117"/>
      <c r="E192" s="110" t="s">
        <v>195</v>
      </c>
      <c r="G192" s="110" t="s">
        <v>54</v>
      </c>
      <c r="H192" s="109">
        <v>1387.5</v>
      </c>
      <c r="I192" s="119" t="s">
        <v>69</v>
      </c>
      <c r="J192" s="117"/>
      <c r="K192" s="111">
        <v>174232</v>
      </c>
      <c r="L192" s="109">
        <v>1387.5</v>
      </c>
      <c r="M192" s="118">
        <v>5130100</v>
      </c>
      <c r="N192" s="117"/>
      <c r="O192" s="110" t="s">
        <v>55</v>
      </c>
      <c r="P192" s="119" t="s">
        <v>56</v>
      </c>
      <c r="Q192" s="117"/>
    </row>
    <row r="193" spans="1:17" ht="15" x14ac:dyDescent="0.2">
      <c r="A193" s="124"/>
      <c r="B193" s="124"/>
      <c r="C193" s="120" t="s">
        <v>6</v>
      </c>
      <c r="D193" s="117"/>
      <c r="E193" s="113"/>
      <c r="G193" s="113"/>
      <c r="H193" s="112">
        <v>1387.5</v>
      </c>
      <c r="I193" s="121"/>
      <c r="J193" s="117"/>
      <c r="K193" s="113"/>
      <c r="L193" s="112">
        <v>1387.5</v>
      </c>
      <c r="M193" s="121"/>
      <c r="N193" s="117"/>
      <c r="O193" s="113"/>
      <c r="P193" s="121"/>
      <c r="Q193" s="117"/>
    </row>
    <row r="194" spans="1:17" ht="25.5" outlineLevel="1" x14ac:dyDescent="0.2">
      <c r="A194" s="122">
        <v>75261</v>
      </c>
      <c r="B194" s="122">
        <v>75261</v>
      </c>
      <c r="C194" s="125">
        <v>44147.896008101852</v>
      </c>
      <c r="D194" s="117"/>
      <c r="E194" s="110" t="s">
        <v>196</v>
      </c>
      <c r="G194" s="110" t="s">
        <v>54</v>
      </c>
      <c r="H194" s="109">
        <v>1110</v>
      </c>
      <c r="I194" s="119" t="s">
        <v>69</v>
      </c>
      <c r="J194" s="117"/>
      <c r="K194" s="111">
        <v>174145</v>
      </c>
      <c r="L194" s="109">
        <v>1110</v>
      </c>
      <c r="M194" s="118">
        <v>1472040</v>
      </c>
      <c r="N194" s="117"/>
      <c r="O194" s="110" t="s">
        <v>55</v>
      </c>
      <c r="P194" s="119" t="s">
        <v>56</v>
      </c>
      <c r="Q194" s="117"/>
    </row>
    <row r="195" spans="1:17" ht="15" x14ac:dyDescent="0.2">
      <c r="A195" s="124"/>
      <c r="B195" s="124"/>
      <c r="C195" s="120" t="s">
        <v>6</v>
      </c>
      <c r="D195" s="117"/>
      <c r="E195" s="113"/>
      <c r="G195" s="113"/>
      <c r="H195" s="112">
        <v>1110</v>
      </c>
      <c r="I195" s="121"/>
      <c r="J195" s="117"/>
      <c r="K195" s="113"/>
      <c r="L195" s="112">
        <v>1110</v>
      </c>
      <c r="M195" s="121"/>
      <c r="N195" s="117"/>
      <c r="O195" s="113"/>
      <c r="P195" s="121"/>
      <c r="Q195" s="117"/>
    </row>
    <row r="196" spans="1:17" ht="51" outlineLevel="1" x14ac:dyDescent="0.2">
      <c r="A196" s="122">
        <v>75288</v>
      </c>
      <c r="B196" s="122">
        <v>75288</v>
      </c>
      <c r="C196" s="125">
        <v>44148.762246030092</v>
      </c>
      <c r="D196" s="117"/>
      <c r="E196" s="110" t="s">
        <v>199</v>
      </c>
      <c r="G196" s="110" t="s">
        <v>54</v>
      </c>
      <c r="H196" s="109">
        <v>7207.8</v>
      </c>
      <c r="I196" s="119" t="s">
        <v>69</v>
      </c>
      <c r="J196" s="117"/>
      <c r="K196" s="111">
        <v>174239</v>
      </c>
      <c r="L196" s="109">
        <v>7207.8</v>
      </c>
      <c r="M196" s="118">
        <v>4991035</v>
      </c>
      <c r="N196" s="117"/>
      <c r="O196" s="110" t="s">
        <v>55</v>
      </c>
      <c r="P196" s="119" t="s">
        <v>56</v>
      </c>
      <c r="Q196" s="117"/>
    </row>
    <row r="197" spans="1:17" ht="15" x14ac:dyDescent="0.2">
      <c r="A197" s="124"/>
      <c r="B197" s="124"/>
      <c r="C197" s="120" t="s">
        <v>6</v>
      </c>
      <c r="D197" s="117"/>
      <c r="E197" s="113"/>
      <c r="G197" s="113"/>
      <c r="H197" s="112">
        <v>7207.8</v>
      </c>
      <c r="I197" s="121"/>
      <c r="J197" s="117"/>
      <c r="K197" s="113"/>
      <c r="L197" s="112">
        <v>7207.8</v>
      </c>
      <c r="M197" s="121"/>
      <c r="N197" s="117"/>
      <c r="O197" s="113"/>
      <c r="P197" s="121"/>
      <c r="Q197" s="117"/>
    </row>
    <row r="198" spans="1:17" ht="25.5" outlineLevel="1" x14ac:dyDescent="0.2">
      <c r="A198" s="122">
        <v>75296</v>
      </c>
      <c r="B198" s="122">
        <v>75296</v>
      </c>
      <c r="C198" s="125">
        <v>44151.406714733792</v>
      </c>
      <c r="D198" s="117"/>
      <c r="E198" s="110" t="s">
        <v>201</v>
      </c>
      <c r="G198" s="110" t="s">
        <v>54</v>
      </c>
      <c r="H198" s="109">
        <v>342.68</v>
      </c>
      <c r="I198" s="119" t="s">
        <v>202</v>
      </c>
      <c r="J198" s="117"/>
      <c r="K198" s="111">
        <v>174232</v>
      </c>
      <c r="L198" s="109">
        <v>342.68</v>
      </c>
      <c r="M198" s="118">
        <v>5710100</v>
      </c>
      <c r="N198" s="117"/>
      <c r="O198" s="110" t="s">
        <v>63</v>
      </c>
      <c r="P198" s="119" t="s">
        <v>111</v>
      </c>
      <c r="Q198" s="117"/>
    </row>
    <row r="199" spans="1:17" ht="15" x14ac:dyDescent="0.2">
      <c r="A199" s="124"/>
      <c r="B199" s="124"/>
      <c r="C199" s="120" t="s">
        <v>6</v>
      </c>
      <c r="D199" s="117"/>
      <c r="E199" s="113"/>
      <c r="G199" s="113"/>
      <c r="H199" s="112">
        <v>342.68</v>
      </c>
      <c r="I199" s="121"/>
      <c r="J199" s="117"/>
      <c r="K199" s="113"/>
      <c r="L199" s="112">
        <v>342.68</v>
      </c>
      <c r="M199" s="121"/>
      <c r="N199" s="117"/>
      <c r="O199" s="113"/>
      <c r="P199" s="121"/>
      <c r="Q199" s="117"/>
    </row>
    <row r="200" spans="1:17" ht="25.5" outlineLevel="1" x14ac:dyDescent="0.2">
      <c r="A200" s="122">
        <v>75303</v>
      </c>
      <c r="B200" s="122">
        <v>75303</v>
      </c>
      <c r="C200" s="125">
        <v>44151.468124224535</v>
      </c>
      <c r="D200" s="117"/>
      <c r="E200" s="110" t="s">
        <v>93</v>
      </c>
      <c r="G200" s="110" t="s">
        <v>54</v>
      </c>
      <c r="H200" s="109">
        <v>26176.799999999999</v>
      </c>
      <c r="I200" s="119" t="s">
        <v>58</v>
      </c>
      <c r="J200" s="117"/>
      <c r="K200" s="111">
        <v>174269</v>
      </c>
      <c r="L200" s="109">
        <v>26176.799999999999</v>
      </c>
      <c r="M200" s="118">
        <v>1603084</v>
      </c>
      <c r="N200" s="117"/>
      <c r="O200" s="110" t="s">
        <v>55</v>
      </c>
      <c r="P200" s="119" t="s">
        <v>56</v>
      </c>
      <c r="Q200" s="117"/>
    </row>
    <row r="201" spans="1:17" ht="15" x14ac:dyDescent="0.2">
      <c r="A201" s="124"/>
      <c r="B201" s="124"/>
      <c r="C201" s="120" t="s">
        <v>6</v>
      </c>
      <c r="D201" s="117"/>
      <c r="E201" s="113"/>
      <c r="G201" s="113"/>
      <c r="H201" s="112">
        <v>26176.799999999999</v>
      </c>
      <c r="I201" s="121"/>
      <c r="J201" s="117"/>
      <c r="K201" s="113"/>
      <c r="L201" s="112">
        <v>26176.799999999999</v>
      </c>
      <c r="M201" s="121"/>
      <c r="N201" s="117"/>
      <c r="O201" s="113"/>
      <c r="P201" s="121"/>
      <c r="Q201" s="117"/>
    </row>
    <row r="202" spans="1:17" ht="51" outlineLevel="1" x14ac:dyDescent="0.2">
      <c r="A202" s="122">
        <v>75307</v>
      </c>
      <c r="B202" s="122">
        <v>75307</v>
      </c>
      <c r="C202" s="125">
        <v>44151.557730011569</v>
      </c>
      <c r="D202" s="117"/>
      <c r="E202" s="110" t="s">
        <v>203</v>
      </c>
      <c r="G202" s="110" t="s">
        <v>54</v>
      </c>
      <c r="H202" s="109">
        <v>16061.24</v>
      </c>
      <c r="I202" s="119" t="s">
        <v>69</v>
      </c>
      <c r="J202" s="117"/>
      <c r="K202" s="111">
        <v>174237</v>
      </c>
      <c r="L202" s="109">
        <v>16061.24</v>
      </c>
      <c r="M202" s="118">
        <v>5061132</v>
      </c>
      <c r="N202" s="117"/>
      <c r="O202" s="110" t="s">
        <v>55</v>
      </c>
      <c r="P202" s="119" t="s">
        <v>56</v>
      </c>
      <c r="Q202" s="117"/>
    </row>
    <row r="203" spans="1:17" ht="15" x14ac:dyDescent="0.2">
      <c r="A203" s="124"/>
      <c r="B203" s="124"/>
      <c r="C203" s="120" t="s">
        <v>6</v>
      </c>
      <c r="D203" s="117"/>
      <c r="E203" s="113"/>
      <c r="G203" s="113"/>
      <c r="H203" s="112">
        <v>16061.24</v>
      </c>
      <c r="I203" s="121"/>
      <c r="J203" s="117"/>
      <c r="K203" s="113"/>
      <c r="L203" s="112">
        <v>16061.24</v>
      </c>
      <c r="M203" s="121"/>
      <c r="N203" s="117"/>
      <c r="O203" s="113"/>
      <c r="P203" s="121"/>
      <c r="Q203" s="117"/>
    </row>
    <row r="204" spans="1:17" outlineLevel="1" x14ac:dyDescent="0.2">
      <c r="A204" s="122">
        <v>75399</v>
      </c>
      <c r="B204" s="122">
        <v>75399</v>
      </c>
      <c r="C204" s="125">
        <v>44155.373223379625</v>
      </c>
      <c r="D204" s="117"/>
      <c r="E204" s="110" t="s">
        <v>229</v>
      </c>
      <c r="G204" s="110" t="s">
        <v>54</v>
      </c>
      <c r="H204" s="109">
        <v>420.25</v>
      </c>
      <c r="I204" s="119" t="s">
        <v>230</v>
      </c>
      <c r="J204" s="117"/>
      <c r="K204" s="111">
        <v>174232</v>
      </c>
      <c r="L204" s="109">
        <v>420.25</v>
      </c>
      <c r="M204" s="118">
        <v>5650100</v>
      </c>
      <c r="N204" s="117"/>
      <c r="O204" s="110" t="s">
        <v>57</v>
      </c>
      <c r="P204" s="119" t="s">
        <v>111</v>
      </c>
      <c r="Q204" s="117"/>
    </row>
    <row r="205" spans="1:17" ht="15" x14ac:dyDescent="0.2">
      <c r="A205" s="124"/>
      <c r="B205" s="124"/>
      <c r="C205" s="120" t="s">
        <v>6</v>
      </c>
      <c r="D205" s="117"/>
      <c r="E205" s="113"/>
      <c r="G205" s="113"/>
      <c r="H205" s="112">
        <v>420.25</v>
      </c>
      <c r="I205" s="121"/>
      <c r="J205" s="117"/>
      <c r="K205" s="113"/>
      <c r="L205" s="112">
        <v>420.25</v>
      </c>
      <c r="M205" s="121"/>
      <c r="N205" s="117"/>
      <c r="O205" s="113"/>
      <c r="P205" s="121"/>
      <c r="Q205" s="117"/>
    </row>
    <row r="206" spans="1:17" ht="38.25" outlineLevel="1" x14ac:dyDescent="0.2">
      <c r="A206" s="122">
        <v>75421</v>
      </c>
      <c r="B206" s="122">
        <v>75421</v>
      </c>
      <c r="C206" s="125">
        <v>44158.413649537033</v>
      </c>
      <c r="D206" s="117"/>
      <c r="E206" s="110" t="s">
        <v>206</v>
      </c>
      <c r="G206" s="110" t="s">
        <v>54</v>
      </c>
      <c r="H206" s="109">
        <v>2211.5</v>
      </c>
      <c r="I206" s="119" t="s">
        <v>69</v>
      </c>
      <c r="J206" s="117"/>
      <c r="K206" s="111">
        <v>174239</v>
      </c>
      <c r="L206" s="109">
        <v>2211.5</v>
      </c>
      <c r="M206" s="118">
        <v>4407035</v>
      </c>
      <c r="N206" s="117"/>
      <c r="O206" s="110" t="s">
        <v>55</v>
      </c>
      <c r="P206" s="119" t="s">
        <v>56</v>
      </c>
      <c r="Q206" s="117"/>
    </row>
    <row r="207" spans="1:17" ht="15" x14ac:dyDescent="0.2">
      <c r="A207" s="124"/>
      <c r="B207" s="124"/>
      <c r="C207" s="120" t="s">
        <v>6</v>
      </c>
      <c r="D207" s="117"/>
      <c r="E207" s="113"/>
      <c r="G207" s="113"/>
      <c r="H207" s="112">
        <v>2211.5</v>
      </c>
      <c r="I207" s="121"/>
      <c r="J207" s="117"/>
      <c r="K207" s="113"/>
      <c r="L207" s="112">
        <v>2211.5</v>
      </c>
      <c r="M207" s="121"/>
      <c r="N207" s="117"/>
      <c r="O207" s="113"/>
      <c r="P207" s="121"/>
      <c r="Q207" s="117"/>
    </row>
    <row r="208" spans="1:17" ht="76.5" outlineLevel="1" x14ac:dyDescent="0.2">
      <c r="A208" s="122">
        <v>75461</v>
      </c>
      <c r="B208" s="122">
        <v>75461</v>
      </c>
      <c r="C208" s="125">
        <v>44159.628905127312</v>
      </c>
      <c r="D208" s="117"/>
      <c r="E208" s="110" t="s">
        <v>204</v>
      </c>
      <c r="G208" s="110" t="s">
        <v>54</v>
      </c>
      <c r="H208" s="109">
        <v>1218532</v>
      </c>
      <c r="I208" s="119" t="s">
        <v>210</v>
      </c>
      <c r="J208" s="117"/>
      <c r="K208" s="111">
        <v>174248</v>
      </c>
      <c r="L208" s="109">
        <v>1218532</v>
      </c>
      <c r="M208" s="118">
        <v>4483033</v>
      </c>
      <c r="N208" s="117"/>
      <c r="O208" s="110" t="s">
        <v>55</v>
      </c>
      <c r="P208" s="119" t="s">
        <v>56</v>
      </c>
      <c r="Q208" s="117"/>
    </row>
    <row r="209" spans="1:17" ht="15" x14ac:dyDescent="0.2">
      <c r="A209" s="124"/>
      <c r="B209" s="124"/>
      <c r="C209" s="120" t="s">
        <v>6</v>
      </c>
      <c r="D209" s="117"/>
      <c r="E209" s="113"/>
      <c r="G209" s="113"/>
      <c r="H209" s="112">
        <v>1218532</v>
      </c>
      <c r="I209" s="121"/>
      <c r="J209" s="117"/>
      <c r="K209" s="113"/>
      <c r="L209" s="112">
        <v>1218532</v>
      </c>
      <c r="M209" s="121"/>
      <c r="N209" s="117"/>
      <c r="O209" s="113"/>
      <c r="P209" s="121"/>
      <c r="Q209" s="117"/>
    </row>
    <row r="210" spans="1:17" ht="25.5" outlineLevel="1" x14ac:dyDescent="0.2">
      <c r="A210" s="122">
        <v>75462</v>
      </c>
      <c r="B210" s="122">
        <v>75462</v>
      </c>
      <c r="C210" s="125">
        <v>44159.631487962964</v>
      </c>
      <c r="D210" s="117"/>
      <c r="E210" s="110" t="s">
        <v>211</v>
      </c>
      <c r="G210" s="110" t="s">
        <v>54</v>
      </c>
      <c r="H210" s="109">
        <v>42770</v>
      </c>
      <c r="I210" s="119" t="s">
        <v>69</v>
      </c>
      <c r="J210" s="117"/>
      <c r="K210" s="111">
        <v>174254</v>
      </c>
      <c r="L210" s="109">
        <v>42770</v>
      </c>
      <c r="M210" s="118">
        <v>4992087</v>
      </c>
      <c r="N210" s="117"/>
      <c r="O210" s="110" t="s">
        <v>55</v>
      </c>
      <c r="P210" s="119" t="s">
        <v>56</v>
      </c>
      <c r="Q210" s="117"/>
    </row>
    <row r="211" spans="1:17" ht="15" x14ac:dyDescent="0.2">
      <c r="A211" s="124"/>
      <c r="B211" s="124"/>
      <c r="C211" s="120" t="s">
        <v>6</v>
      </c>
      <c r="D211" s="117"/>
      <c r="E211" s="113"/>
      <c r="G211" s="113"/>
      <c r="H211" s="112">
        <v>42770</v>
      </c>
      <c r="I211" s="121"/>
      <c r="J211" s="117"/>
      <c r="K211" s="113"/>
      <c r="L211" s="112">
        <v>42770</v>
      </c>
      <c r="M211" s="121"/>
      <c r="N211" s="117"/>
      <c r="O211" s="113"/>
      <c r="P211" s="121"/>
      <c r="Q211" s="117"/>
    </row>
    <row r="212" spans="1:17" ht="38.25" outlineLevel="1" x14ac:dyDescent="0.2">
      <c r="A212" s="122">
        <v>75471</v>
      </c>
      <c r="B212" s="122">
        <v>75471</v>
      </c>
      <c r="C212" s="125">
        <v>44159.77846616898</v>
      </c>
      <c r="D212" s="117"/>
      <c r="E212" s="110" t="s">
        <v>212</v>
      </c>
      <c r="G212" s="110" t="s">
        <v>54</v>
      </c>
      <c r="H212" s="109">
        <v>520.70000000000005</v>
      </c>
      <c r="I212" s="119" t="s">
        <v>69</v>
      </c>
      <c r="J212" s="117"/>
      <c r="K212" s="111">
        <v>174239</v>
      </c>
      <c r="L212" s="109">
        <v>520.70000000000005</v>
      </c>
      <c r="M212" s="118">
        <v>4991035</v>
      </c>
      <c r="N212" s="117"/>
      <c r="O212" s="110" t="s">
        <v>55</v>
      </c>
      <c r="P212" s="119" t="s">
        <v>56</v>
      </c>
      <c r="Q212" s="117"/>
    </row>
    <row r="213" spans="1:17" ht="15" x14ac:dyDescent="0.2">
      <c r="A213" s="124"/>
      <c r="B213" s="124"/>
      <c r="C213" s="120" t="s">
        <v>6</v>
      </c>
      <c r="D213" s="117"/>
      <c r="E213" s="113"/>
      <c r="G213" s="113"/>
      <c r="H213" s="112">
        <v>520.70000000000005</v>
      </c>
      <c r="I213" s="121"/>
      <c r="J213" s="117"/>
      <c r="K213" s="113"/>
      <c r="L213" s="112">
        <v>520.70000000000005</v>
      </c>
      <c r="M213" s="121"/>
      <c r="N213" s="117"/>
      <c r="O213" s="113"/>
      <c r="P213" s="121"/>
      <c r="Q213" s="117"/>
    </row>
    <row r="214" spans="1:17" ht="25.5" outlineLevel="1" x14ac:dyDescent="0.2">
      <c r="A214" s="122">
        <v>75472</v>
      </c>
      <c r="B214" s="122">
        <v>75472</v>
      </c>
      <c r="C214" s="125">
        <v>44159.802832604168</v>
      </c>
      <c r="D214" s="117"/>
      <c r="E214" s="110" t="s">
        <v>213</v>
      </c>
      <c r="G214" s="110" t="s">
        <v>54</v>
      </c>
      <c r="H214" s="109">
        <v>3317.18</v>
      </c>
      <c r="I214" s="119" t="s">
        <v>214</v>
      </c>
      <c r="J214" s="117"/>
      <c r="K214" s="111">
        <v>174245</v>
      </c>
      <c r="L214" s="109">
        <v>3317.18</v>
      </c>
      <c r="M214" s="118">
        <v>4404033</v>
      </c>
      <c r="N214" s="117"/>
      <c r="O214" s="110" t="s">
        <v>55</v>
      </c>
      <c r="P214" s="119" t="s">
        <v>56</v>
      </c>
      <c r="Q214" s="117"/>
    </row>
    <row r="215" spans="1:17" ht="15" x14ac:dyDescent="0.2">
      <c r="A215" s="124"/>
      <c r="B215" s="124"/>
      <c r="C215" s="120" t="s">
        <v>6</v>
      </c>
      <c r="D215" s="117"/>
      <c r="E215" s="113"/>
      <c r="G215" s="113"/>
      <c r="H215" s="112">
        <v>3317.18</v>
      </c>
      <c r="I215" s="121"/>
      <c r="J215" s="117"/>
      <c r="K215" s="113"/>
      <c r="L215" s="112">
        <v>3317.18</v>
      </c>
      <c r="M215" s="121"/>
      <c r="N215" s="117"/>
      <c r="O215" s="113"/>
      <c r="P215" s="121"/>
      <c r="Q215" s="117"/>
    </row>
    <row r="216" spans="1:17" ht="25.5" outlineLevel="1" x14ac:dyDescent="0.2">
      <c r="A216" s="122">
        <v>75488</v>
      </c>
      <c r="B216" s="122">
        <v>75488</v>
      </c>
      <c r="C216" s="125">
        <v>44160.401778206018</v>
      </c>
      <c r="D216" s="117"/>
      <c r="E216" s="110" t="s">
        <v>215</v>
      </c>
      <c r="G216" s="110" t="s">
        <v>54</v>
      </c>
      <c r="H216" s="109">
        <v>8000</v>
      </c>
      <c r="I216" s="119" t="s">
        <v>155</v>
      </c>
      <c r="J216" s="117"/>
      <c r="K216" s="111">
        <v>174238</v>
      </c>
      <c r="L216" s="109">
        <v>8000</v>
      </c>
      <c r="M216" s="118">
        <v>4484084</v>
      </c>
      <c r="N216" s="117"/>
      <c r="O216" s="110" t="s">
        <v>55</v>
      </c>
      <c r="P216" s="119" t="s">
        <v>56</v>
      </c>
      <c r="Q216" s="117"/>
    </row>
    <row r="217" spans="1:17" ht="25.5" outlineLevel="1" x14ac:dyDescent="0.2">
      <c r="A217" s="123"/>
      <c r="B217" s="123"/>
      <c r="C217" s="125">
        <v>44160.401778206018</v>
      </c>
      <c r="D217" s="117"/>
      <c r="E217" s="110" t="s">
        <v>216</v>
      </c>
      <c r="G217" s="110" t="s">
        <v>54</v>
      </c>
      <c r="H217" s="109">
        <v>47600</v>
      </c>
      <c r="I217" s="119" t="s">
        <v>155</v>
      </c>
      <c r="J217" s="117"/>
      <c r="K217" s="111">
        <v>174238</v>
      </c>
      <c r="L217" s="109">
        <v>47600</v>
      </c>
      <c r="M217" s="118">
        <v>4484084</v>
      </c>
      <c r="N217" s="117"/>
      <c r="O217" s="110" t="s">
        <v>55</v>
      </c>
      <c r="P217" s="119" t="s">
        <v>56</v>
      </c>
      <c r="Q217" s="117"/>
    </row>
    <row r="218" spans="1:17" ht="15" x14ac:dyDescent="0.2">
      <c r="A218" s="124"/>
      <c r="B218" s="124"/>
      <c r="C218" s="120" t="s">
        <v>6</v>
      </c>
      <c r="D218" s="117"/>
      <c r="E218" s="113"/>
      <c r="G218" s="113"/>
      <c r="H218" s="112">
        <v>55600</v>
      </c>
      <c r="I218" s="121"/>
      <c r="J218" s="117"/>
      <c r="K218" s="113"/>
      <c r="L218" s="112">
        <v>55600</v>
      </c>
      <c r="M218" s="121"/>
      <c r="N218" s="117"/>
      <c r="O218" s="113"/>
      <c r="P218" s="121"/>
      <c r="Q218" s="117"/>
    </row>
    <row r="219" spans="1:17" ht="25.5" outlineLevel="1" x14ac:dyDescent="0.2">
      <c r="A219" s="122">
        <v>75506</v>
      </c>
      <c r="B219" s="122">
        <v>75506</v>
      </c>
      <c r="C219" s="125">
        <v>44160.732788194444</v>
      </c>
      <c r="D219" s="117"/>
      <c r="E219" s="110" t="s">
        <v>217</v>
      </c>
      <c r="G219" s="110" t="s">
        <v>54</v>
      </c>
      <c r="H219" s="109">
        <v>3721.67</v>
      </c>
      <c r="I219" s="119" t="s">
        <v>69</v>
      </c>
      <c r="J219" s="117"/>
      <c r="K219" s="111">
        <v>174245</v>
      </c>
      <c r="L219" s="109">
        <v>3721.67</v>
      </c>
      <c r="M219" s="118">
        <v>4404033</v>
      </c>
      <c r="N219" s="117"/>
      <c r="O219" s="110" t="s">
        <v>55</v>
      </c>
      <c r="P219" s="119" t="s">
        <v>56</v>
      </c>
      <c r="Q219" s="117"/>
    </row>
    <row r="220" spans="1:17" ht="15" x14ac:dyDescent="0.2">
      <c r="A220" s="124"/>
      <c r="B220" s="124"/>
      <c r="C220" s="120" t="s">
        <v>6</v>
      </c>
      <c r="D220" s="117"/>
      <c r="E220" s="113"/>
      <c r="G220" s="113"/>
      <c r="H220" s="112">
        <v>3721.67</v>
      </c>
      <c r="I220" s="121"/>
      <c r="J220" s="117"/>
      <c r="K220" s="113"/>
      <c r="L220" s="112">
        <v>3721.67</v>
      </c>
      <c r="M220" s="121"/>
      <c r="N220" s="117"/>
      <c r="O220" s="113"/>
      <c r="P220" s="121"/>
      <c r="Q220" s="117"/>
    </row>
    <row r="221" spans="1:17" ht="114.75" outlineLevel="1" x14ac:dyDescent="0.2">
      <c r="A221" s="122">
        <v>75521</v>
      </c>
      <c r="B221" s="122">
        <v>75521</v>
      </c>
      <c r="C221" s="125">
        <v>44161.564032256945</v>
      </c>
      <c r="D221" s="117"/>
      <c r="E221" s="110" t="s">
        <v>218</v>
      </c>
      <c r="G221" s="110" t="s">
        <v>54</v>
      </c>
      <c r="H221" s="109">
        <v>5600000</v>
      </c>
      <c r="I221" s="119" t="s">
        <v>214</v>
      </c>
      <c r="J221" s="117"/>
      <c r="K221" s="111">
        <v>174261</v>
      </c>
      <c r="L221" s="109">
        <v>5600000</v>
      </c>
      <c r="M221" s="118">
        <v>4104043</v>
      </c>
      <c r="N221" s="117"/>
      <c r="O221" s="110" t="s">
        <v>55</v>
      </c>
      <c r="P221" s="119" t="s">
        <v>56</v>
      </c>
      <c r="Q221" s="117"/>
    </row>
    <row r="222" spans="1:17" ht="15" x14ac:dyDescent="0.2">
      <c r="A222" s="124"/>
      <c r="B222" s="124"/>
      <c r="C222" s="120" t="s">
        <v>6</v>
      </c>
      <c r="D222" s="117"/>
      <c r="E222" s="113"/>
      <c r="G222" s="113"/>
      <c r="H222" s="112">
        <v>5600000</v>
      </c>
      <c r="I222" s="121"/>
      <c r="J222" s="117"/>
      <c r="K222" s="113"/>
      <c r="L222" s="112">
        <v>5600000</v>
      </c>
      <c r="M222" s="121"/>
      <c r="N222" s="117"/>
      <c r="O222" s="113"/>
      <c r="P222" s="121"/>
      <c r="Q222" s="117"/>
    </row>
    <row r="223" spans="1:17" ht="38.25" outlineLevel="1" x14ac:dyDescent="0.2">
      <c r="A223" s="122">
        <v>75537</v>
      </c>
      <c r="B223" s="122">
        <v>75537</v>
      </c>
      <c r="C223" s="125">
        <v>44161.697153124995</v>
      </c>
      <c r="D223" s="117"/>
      <c r="E223" s="110" t="s">
        <v>219</v>
      </c>
      <c r="G223" s="110" t="s">
        <v>54</v>
      </c>
      <c r="H223" s="109">
        <v>20000</v>
      </c>
      <c r="I223" s="119" t="s">
        <v>220</v>
      </c>
      <c r="J223" s="117"/>
      <c r="K223" s="111">
        <v>174258</v>
      </c>
      <c r="L223" s="109">
        <v>20000</v>
      </c>
      <c r="M223" s="118">
        <v>4001606</v>
      </c>
      <c r="N223" s="117"/>
      <c r="O223" s="110" t="s">
        <v>55</v>
      </c>
      <c r="P223" s="119" t="s">
        <v>56</v>
      </c>
      <c r="Q223" s="117"/>
    </row>
    <row r="224" spans="1:17" ht="15" x14ac:dyDescent="0.2">
      <c r="A224" s="124"/>
      <c r="B224" s="124"/>
      <c r="C224" s="120" t="s">
        <v>6</v>
      </c>
      <c r="D224" s="117"/>
      <c r="E224" s="113"/>
      <c r="G224" s="113"/>
      <c r="H224" s="112">
        <v>20000</v>
      </c>
      <c r="I224" s="121"/>
      <c r="J224" s="117"/>
      <c r="K224" s="113"/>
      <c r="L224" s="112">
        <v>20000</v>
      </c>
      <c r="M224" s="121"/>
      <c r="N224" s="117"/>
      <c r="O224" s="113"/>
      <c r="P224" s="121"/>
      <c r="Q224" s="117"/>
    </row>
    <row r="225" spans="1:17" ht="38.25" outlineLevel="1" x14ac:dyDescent="0.2">
      <c r="A225" s="122">
        <v>75538</v>
      </c>
      <c r="B225" s="122">
        <v>75538</v>
      </c>
      <c r="C225" s="125">
        <v>44161.699133796297</v>
      </c>
      <c r="D225" s="117"/>
      <c r="E225" s="110" t="s">
        <v>219</v>
      </c>
      <c r="G225" s="110" t="s">
        <v>54</v>
      </c>
      <c r="H225" s="109">
        <v>30000</v>
      </c>
      <c r="I225" s="119" t="s">
        <v>220</v>
      </c>
      <c r="J225" s="117"/>
      <c r="K225" s="111">
        <v>174258</v>
      </c>
      <c r="L225" s="109">
        <v>30000</v>
      </c>
      <c r="M225" s="118">
        <v>4001602</v>
      </c>
      <c r="N225" s="117"/>
      <c r="O225" s="110" t="s">
        <v>55</v>
      </c>
      <c r="P225" s="119" t="s">
        <v>56</v>
      </c>
      <c r="Q225" s="117"/>
    </row>
    <row r="226" spans="1:17" ht="15" x14ac:dyDescent="0.2">
      <c r="A226" s="124"/>
      <c r="B226" s="124"/>
      <c r="C226" s="120" t="s">
        <v>6</v>
      </c>
      <c r="D226" s="117"/>
      <c r="E226" s="113"/>
      <c r="G226" s="113"/>
      <c r="H226" s="112">
        <v>30000</v>
      </c>
      <c r="I226" s="121"/>
      <c r="J226" s="117"/>
      <c r="K226" s="113"/>
      <c r="L226" s="112">
        <v>30000</v>
      </c>
      <c r="M226" s="121"/>
      <c r="N226" s="117"/>
      <c r="O226" s="113"/>
      <c r="P226" s="121"/>
      <c r="Q226" s="117"/>
    </row>
    <row r="227" spans="1:17" ht="38.25" outlineLevel="1" x14ac:dyDescent="0.2">
      <c r="A227" s="122">
        <v>75540</v>
      </c>
      <c r="B227" s="122">
        <v>75540</v>
      </c>
      <c r="C227" s="125">
        <v>44161.700916550923</v>
      </c>
      <c r="D227" s="117"/>
      <c r="E227" s="110" t="s">
        <v>219</v>
      </c>
      <c r="G227" s="110" t="s">
        <v>54</v>
      </c>
      <c r="H227" s="109">
        <v>20000</v>
      </c>
      <c r="I227" s="119" t="s">
        <v>220</v>
      </c>
      <c r="J227" s="117"/>
      <c r="K227" s="111">
        <v>174258</v>
      </c>
      <c r="L227" s="109">
        <v>20000</v>
      </c>
      <c r="M227" s="118">
        <v>4479040</v>
      </c>
      <c r="N227" s="117"/>
      <c r="O227" s="110" t="s">
        <v>55</v>
      </c>
      <c r="P227" s="119" t="s">
        <v>56</v>
      </c>
      <c r="Q227" s="117"/>
    </row>
    <row r="228" spans="1:17" ht="15" x14ac:dyDescent="0.2">
      <c r="A228" s="124"/>
      <c r="B228" s="124"/>
      <c r="C228" s="120" t="s">
        <v>6</v>
      </c>
      <c r="D228" s="117"/>
      <c r="E228" s="113"/>
      <c r="G228" s="113"/>
      <c r="H228" s="112">
        <v>20000</v>
      </c>
      <c r="I228" s="121"/>
      <c r="J228" s="117"/>
      <c r="K228" s="113"/>
      <c r="L228" s="112">
        <v>20000</v>
      </c>
      <c r="M228" s="121"/>
      <c r="N228" s="117"/>
      <c r="O228" s="113"/>
      <c r="P228" s="121"/>
      <c r="Q228" s="117"/>
    </row>
    <row r="229" spans="1:17" ht="38.25" outlineLevel="1" x14ac:dyDescent="0.2">
      <c r="A229" s="122">
        <v>75542</v>
      </c>
      <c r="B229" s="122">
        <v>75542</v>
      </c>
      <c r="C229" s="125">
        <v>44161.702609722219</v>
      </c>
      <c r="D229" s="117"/>
      <c r="E229" s="110" t="s">
        <v>219</v>
      </c>
      <c r="G229" s="110" t="s">
        <v>54</v>
      </c>
      <c r="H229" s="109">
        <v>10000</v>
      </c>
      <c r="I229" s="119" t="s">
        <v>220</v>
      </c>
      <c r="J229" s="117"/>
      <c r="K229" s="111">
        <v>174258</v>
      </c>
      <c r="L229" s="109">
        <v>10000</v>
      </c>
      <c r="M229" s="118">
        <v>4001351</v>
      </c>
      <c r="N229" s="117"/>
      <c r="O229" s="110" t="s">
        <v>55</v>
      </c>
      <c r="P229" s="119" t="s">
        <v>56</v>
      </c>
      <c r="Q229" s="117"/>
    </row>
    <row r="230" spans="1:17" ht="15" x14ac:dyDescent="0.2">
      <c r="A230" s="124"/>
      <c r="B230" s="124"/>
      <c r="C230" s="120" t="s">
        <v>6</v>
      </c>
      <c r="D230" s="117"/>
      <c r="E230" s="113"/>
      <c r="G230" s="113"/>
      <c r="H230" s="112">
        <v>10000</v>
      </c>
      <c r="I230" s="121"/>
      <c r="J230" s="117"/>
      <c r="K230" s="113"/>
      <c r="L230" s="112">
        <v>10000</v>
      </c>
      <c r="M230" s="121"/>
      <c r="N230" s="117"/>
      <c r="O230" s="113"/>
      <c r="P230" s="121"/>
      <c r="Q230" s="117"/>
    </row>
    <row r="231" spans="1:17" ht="38.25" outlineLevel="1" x14ac:dyDescent="0.2">
      <c r="A231" s="122">
        <v>75543</v>
      </c>
      <c r="B231" s="122">
        <v>75543</v>
      </c>
      <c r="C231" s="125">
        <v>44161.704452928236</v>
      </c>
      <c r="D231" s="117"/>
      <c r="E231" s="110" t="s">
        <v>219</v>
      </c>
      <c r="G231" s="110" t="s">
        <v>54</v>
      </c>
      <c r="H231" s="109">
        <v>15000</v>
      </c>
      <c r="I231" s="119" t="s">
        <v>220</v>
      </c>
      <c r="J231" s="117"/>
      <c r="K231" s="111">
        <v>174258</v>
      </c>
      <c r="L231" s="109">
        <v>15000</v>
      </c>
      <c r="M231" s="118">
        <v>4001501</v>
      </c>
      <c r="N231" s="117"/>
      <c r="O231" s="110" t="s">
        <v>55</v>
      </c>
      <c r="P231" s="119" t="s">
        <v>56</v>
      </c>
      <c r="Q231" s="117"/>
    </row>
    <row r="232" spans="1:17" ht="15" x14ac:dyDescent="0.2">
      <c r="A232" s="124"/>
      <c r="B232" s="124"/>
      <c r="C232" s="120" t="s">
        <v>6</v>
      </c>
      <c r="D232" s="117"/>
      <c r="E232" s="113"/>
      <c r="G232" s="113"/>
      <c r="H232" s="112">
        <v>15000</v>
      </c>
      <c r="I232" s="121"/>
      <c r="J232" s="117"/>
      <c r="K232" s="113"/>
      <c r="L232" s="112">
        <v>15000</v>
      </c>
      <c r="M232" s="121"/>
      <c r="N232" s="117"/>
      <c r="O232" s="113"/>
      <c r="P232" s="121"/>
      <c r="Q232" s="117"/>
    </row>
    <row r="233" spans="1:17" ht="38.25" outlineLevel="1" x14ac:dyDescent="0.2">
      <c r="A233" s="122">
        <v>75544</v>
      </c>
      <c r="B233" s="122">
        <v>75544</v>
      </c>
      <c r="C233" s="125">
        <v>44161.705650347219</v>
      </c>
      <c r="D233" s="117"/>
      <c r="E233" s="110" t="s">
        <v>219</v>
      </c>
      <c r="G233" s="110" t="s">
        <v>54</v>
      </c>
      <c r="H233" s="109">
        <v>20000</v>
      </c>
      <c r="I233" s="119" t="s">
        <v>220</v>
      </c>
      <c r="J233" s="117"/>
      <c r="K233" s="111">
        <v>174258</v>
      </c>
      <c r="L233" s="109">
        <v>20000</v>
      </c>
      <c r="M233" s="118">
        <v>4481040</v>
      </c>
      <c r="N233" s="117"/>
      <c r="O233" s="110" t="s">
        <v>55</v>
      </c>
      <c r="P233" s="119" t="s">
        <v>56</v>
      </c>
      <c r="Q233" s="117"/>
    </row>
    <row r="234" spans="1:17" ht="15" x14ac:dyDescent="0.2">
      <c r="A234" s="124"/>
      <c r="B234" s="124"/>
      <c r="C234" s="120" t="s">
        <v>6</v>
      </c>
      <c r="D234" s="117"/>
      <c r="E234" s="113"/>
      <c r="G234" s="113"/>
      <c r="H234" s="112">
        <v>20000</v>
      </c>
      <c r="I234" s="121"/>
      <c r="J234" s="117"/>
      <c r="K234" s="113"/>
      <c r="L234" s="112">
        <v>20000</v>
      </c>
      <c r="M234" s="121"/>
      <c r="N234" s="117"/>
      <c r="O234" s="113"/>
      <c r="P234" s="121"/>
      <c r="Q234" s="117"/>
    </row>
    <row r="235" spans="1:17" ht="38.25" outlineLevel="1" x14ac:dyDescent="0.2">
      <c r="A235" s="122">
        <v>75546</v>
      </c>
      <c r="B235" s="122">
        <v>75546</v>
      </c>
      <c r="C235" s="125">
        <v>44161.706920717588</v>
      </c>
      <c r="D235" s="117"/>
      <c r="E235" s="110" t="s">
        <v>219</v>
      </c>
      <c r="G235" s="110" t="s">
        <v>54</v>
      </c>
      <c r="H235" s="109">
        <v>25000</v>
      </c>
      <c r="I235" s="119" t="s">
        <v>220</v>
      </c>
      <c r="J235" s="117"/>
      <c r="K235" s="111">
        <v>174258</v>
      </c>
      <c r="L235" s="109">
        <v>25000</v>
      </c>
      <c r="M235" s="118">
        <v>4001554</v>
      </c>
      <c r="N235" s="117"/>
      <c r="O235" s="110" t="s">
        <v>55</v>
      </c>
      <c r="P235" s="119" t="s">
        <v>56</v>
      </c>
      <c r="Q235" s="117"/>
    </row>
    <row r="236" spans="1:17" ht="15" x14ac:dyDescent="0.2">
      <c r="A236" s="124"/>
      <c r="B236" s="124"/>
      <c r="C236" s="120" t="s">
        <v>6</v>
      </c>
      <c r="D236" s="117"/>
      <c r="E236" s="113"/>
      <c r="G236" s="113"/>
      <c r="H236" s="112">
        <v>25000</v>
      </c>
      <c r="I236" s="121"/>
      <c r="J236" s="117"/>
      <c r="K236" s="113"/>
      <c r="L236" s="112">
        <v>25000</v>
      </c>
      <c r="M236" s="121"/>
      <c r="N236" s="117"/>
      <c r="O236" s="113"/>
      <c r="P236" s="121"/>
      <c r="Q236" s="117"/>
    </row>
    <row r="237" spans="1:17" ht="38.25" outlineLevel="1" x14ac:dyDescent="0.2">
      <c r="A237" s="122">
        <v>75547</v>
      </c>
      <c r="B237" s="122">
        <v>75547</v>
      </c>
      <c r="C237" s="125">
        <v>44161.70800486111</v>
      </c>
      <c r="D237" s="117"/>
      <c r="E237" s="110" t="s">
        <v>219</v>
      </c>
      <c r="G237" s="110" t="s">
        <v>54</v>
      </c>
      <c r="H237" s="109">
        <v>15000</v>
      </c>
      <c r="I237" s="119" t="s">
        <v>220</v>
      </c>
      <c r="J237" s="117"/>
      <c r="K237" s="111">
        <v>174258</v>
      </c>
      <c r="L237" s="109">
        <v>15000</v>
      </c>
      <c r="M237" s="118">
        <v>4001301</v>
      </c>
      <c r="N237" s="117"/>
      <c r="O237" s="110" t="s">
        <v>55</v>
      </c>
      <c r="P237" s="119" t="s">
        <v>56</v>
      </c>
      <c r="Q237" s="117"/>
    </row>
    <row r="238" spans="1:17" ht="15" x14ac:dyDescent="0.2">
      <c r="A238" s="124"/>
      <c r="B238" s="124"/>
      <c r="C238" s="120" t="s">
        <v>6</v>
      </c>
      <c r="D238" s="117"/>
      <c r="E238" s="113"/>
      <c r="G238" s="113"/>
      <c r="H238" s="112">
        <v>15000</v>
      </c>
      <c r="I238" s="121"/>
      <c r="J238" s="117"/>
      <c r="K238" s="113"/>
      <c r="L238" s="112">
        <v>15000</v>
      </c>
      <c r="M238" s="121"/>
      <c r="N238" s="117"/>
      <c r="O238" s="113"/>
      <c r="P238" s="121"/>
      <c r="Q238" s="117"/>
    </row>
    <row r="239" spans="1:17" ht="38.25" outlineLevel="1" x14ac:dyDescent="0.2">
      <c r="A239" s="122">
        <v>75548</v>
      </c>
      <c r="B239" s="122">
        <v>75548</v>
      </c>
      <c r="C239" s="125">
        <v>44161.70926304398</v>
      </c>
      <c r="D239" s="117"/>
      <c r="E239" s="110" t="s">
        <v>219</v>
      </c>
      <c r="G239" s="110" t="s">
        <v>54</v>
      </c>
      <c r="H239" s="109">
        <v>25000</v>
      </c>
      <c r="I239" s="119" t="s">
        <v>220</v>
      </c>
      <c r="J239" s="117"/>
      <c r="K239" s="111">
        <v>174258</v>
      </c>
      <c r="L239" s="109">
        <v>25000</v>
      </c>
      <c r="M239" s="118">
        <v>4001261</v>
      </c>
      <c r="N239" s="117"/>
      <c r="O239" s="110" t="s">
        <v>55</v>
      </c>
      <c r="P239" s="119" t="s">
        <v>56</v>
      </c>
      <c r="Q239" s="117"/>
    </row>
    <row r="240" spans="1:17" ht="15" x14ac:dyDescent="0.2">
      <c r="A240" s="124"/>
      <c r="B240" s="124"/>
      <c r="C240" s="120" t="s">
        <v>6</v>
      </c>
      <c r="D240" s="117"/>
      <c r="E240" s="113"/>
      <c r="G240" s="113"/>
      <c r="H240" s="112">
        <v>25000</v>
      </c>
      <c r="I240" s="121"/>
      <c r="J240" s="117"/>
      <c r="K240" s="113"/>
      <c r="L240" s="112">
        <v>25000</v>
      </c>
      <c r="M240" s="121"/>
      <c r="N240" s="117"/>
      <c r="O240" s="113"/>
      <c r="P240" s="121"/>
      <c r="Q240" s="117"/>
    </row>
    <row r="241" spans="1:17" ht="25.5" outlineLevel="1" x14ac:dyDescent="0.2">
      <c r="A241" s="122">
        <v>75573</v>
      </c>
      <c r="B241" s="122">
        <v>75573</v>
      </c>
      <c r="C241" s="125">
        <v>44162.91989351852</v>
      </c>
      <c r="D241" s="117"/>
      <c r="E241" s="110" t="s">
        <v>213</v>
      </c>
      <c r="G241" s="110" t="s">
        <v>54</v>
      </c>
      <c r="H241" s="109">
        <v>4468.22</v>
      </c>
      <c r="I241" s="119" t="s">
        <v>214</v>
      </c>
      <c r="J241" s="117"/>
      <c r="K241" s="111">
        <v>174245</v>
      </c>
      <c r="L241" s="109">
        <v>4468.22</v>
      </c>
      <c r="M241" s="118">
        <v>4404033</v>
      </c>
      <c r="N241" s="117"/>
      <c r="O241" s="110" t="s">
        <v>55</v>
      </c>
      <c r="P241" s="119" t="s">
        <v>56</v>
      </c>
      <c r="Q241" s="117"/>
    </row>
    <row r="242" spans="1:17" ht="15" x14ac:dyDescent="0.2">
      <c r="A242" s="124"/>
      <c r="B242" s="124"/>
      <c r="C242" s="120" t="s">
        <v>6</v>
      </c>
      <c r="D242" s="117"/>
      <c r="E242" s="113"/>
      <c r="G242" s="113"/>
      <c r="H242" s="112">
        <v>4468.22</v>
      </c>
      <c r="I242" s="121"/>
      <c r="J242" s="117"/>
      <c r="K242" s="113"/>
      <c r="L242" s="112">
        <v>4468.22</v>
      </c>
      <c r="M242" s="121"/>
      <c r="N242" s="117"/>
      <c r="O242" s="113"/>
      <c r="P242" s="121"/>
      <c r="Q242" s="117"/>
    </row>
    <row r="243" spans="1:17" ht="25.5" outlineLevel="1" x14ac:dyDescent="0.2">
      <c r="A243" s="122">
        <v>75584</v>
      </c>
      <c r="B243" s="122">
        <v>75584</v>
      </c>
      <c r="C243" s="125">
        <v>44165.46769795139</v>
      </c>
      <c r="D243" s="117"/>
      <c r="E243" s="110" t="s">
        <v>221</v>
      </c>
      <c r="G243" s="110" t="s">
        <v>54</v>
      </c>
      <c r="H243" s="109">
        <v>1525.19</v>
      </c>
      <c r="I243" s="119" t="s">
        <v>222</v>
      </c>
      <c r="J243" s="117"/>
      <c r="K243" s="111">
        <v>189939</v>
      </c>
      <c r="L243" s="109">
        <v>1525.19</v>
      </c>
      <c r="M243" s="118">
        <v>5550500</v>
      </c>
      <c r="N243" s="117"/>
      <c r="O243" s="110" t="s">
        <v>76</v>
      </c>
      <c r="P243" s="119" t="s">
        <v>111</v>
      </c>
      <c r="Q243" s="117"/>
    </row>
    <row r="244" spans="1:17" ht="25.5" outlineLevel="1" x14ac:dyDescent="0.2">
      <c r="A244" s="123"/>
      <c r="B244" s="123"/>
      <c r="C244" s="125">
        <v>44165.46769795139</v>
      </c>
      <c r="D244" s="117"/>
      <c r="E244" s="110" t="s">
        <v>223</v>
      </c>
      <c r="G244" s="110" t="s">
        <v>54</v>
      </c>
      <c r="H244" s="109">
        <v>130.29</v>
      </c>
      <c r="I244" s="119" t="s">
        <v>222</v>
      </c>
      <c r="J244" s="117"/>
      <c r="K244" s="111">
        <v>189939</v>
      </c>
      <c r="L244" s="109">
        <v>130.29</v>
      </c>
      <c r="M244" s="118">
        <v>5550500</v>
      </c>
      <c r="N244" s="117"/>
      <c r="O244" s="110" t="s">
        <v>76</v>
      </c>
      <c r="P244" s="119" t="s">
        <v>111</v>
      </c>
      <c r="Q244" s="117"/>
    </row>
    <row r="245" spans="1:17" ht="15" x14ac:dyDescent="0.2">
      <c r="A245" s="124"/>
      <c r="B245" s="124"/>
      <c r="C245" s="120" t="s">
        <v>6</v>
      </c>
      <c r="D245" s="117"/>
      <c r="E245" s="113"/>
      <c r="G245" s="113"/>
      <c r="H245" s="112">
        <v>1655.48</v>
      </c>
      <c r="I245" s="121"/>
      <c r="J245" s="117"/>
      <c r="K245" s="113"/>
      <c r="L245" s="112">
        <v>1655.48</v>
      </c>
      <c r="M245" s="121"/>
      <c r="N245" s="117"/>
      <c r="O245" s="113"/>
      <c r="P245" s="121"/>
      <c r="Q245" s="117"/>
    </row>
    <row r="246" spans="1:17" ht="38.25" outlineLevel="1" x14ac:dyDescent="0.2">
      <c r="A246" s="122">
        <v>75595</v>
      </c>
      <c r="B246" s="122">
        <v>75595</v>
      </c>
      <c r="C246" s="125">
        <v>44165.741292905092</v>
      </c>
      <c r="D246" s="117"/>
      <c r="E246" s="110" t="s">
        <v>224</v>
      </c>
      <c r="G246" s="110" t="s">
        <v>54</v>
      </c>
      <c r="H246" s="109">
        <v>2578.5100000000002</v>
      </c>
      <c r="I246" s="119" t="s">
        <v>69</v>
      </c>
      <c r="J246" s="117"/>
      <c r="K246" s="111">
        <v>174239</v>
      </c>
      <c r="L246" s="109">
        <v>2578.5100000000002</v>
      </c>
      <c r="M246" s="118">
        <v>4407035</v>
      </c>
      <c r="N246" s="117"/>
      <c r="O246" s="110" t="s">
        <v>55</v>
      </c>
      <c r="P246" s="119" t="s">
        <v>56</v>
      </c>
      <c r="Q246" s="117"/>
    </row>
    <row r="247" spans="1:17" ht="15" x14ac:dyDescent="0.2">
      <c r="A247" s="124"/>
      <c r="B247" s="124"/>
      <c r="C247" s="120" t="s">
        <v>6</v>
      </c>
      <c r="D247" s="117"/>
      <c r="E247" s="113"/>
      <c r="G247" s="113"/>
      <c r="H247" s="112">
        <v>2578.5100000000002</v>
      </c>
      <c r="I247" s="121"/>
      <c r="J247" s="117"/>
      <c r="K247" s="113"/>
      <c r="L247" s="112">
        <v>2578.5100000000002</v>
      </c>
      <c r="M247" s="121"/>
      <c r="N247" s="117"/>
      <c r="O247" s="113"/>
      <c r="P247" s="121"/>
      <c r="Q247" s="117"/>
    </row>
    <row r="248" spans="1:17" ht="25.5" outlineLevel="1" x14ac:dyDescent="0.2">
      <c r="A248" s="122">
        <v>75596</v>
      </c>
      <c r="B248" s="122">
        <v>75596</v>
      </c>
      <c r="C248" s="125">
        <v>44165.752744560181</v>
      </c>
      <c r="D248" s="117"/>
      <c r="E248" s="110" t="s">
        <v>225</v>
      </c>
      <c r="G248" s="110" t="s">
        <v>54</v>
      </c>
      <c r="H248" s="109">
        <v>139825.32</v>
      </c>
      <c r="I248" s="119" t="s">
        <v>75</v>
      </c>
      <c r="J248" s="117"/>
      <c r="K248" s="111">
        <v>174145</v>
      </c>
      <c r="L248" s="109">
        <v>139825.32</v>
      </c>
      <c r="M248" s="118">
        <v>1472040</v>
      </c>
      <c r="N248" s="117"/>
      <c r="O248" s="110" t="s">
        <v>55</v>
      </c>
      <c r="P248" s="119" t="s">
        <v>56</v>
      </c>
      <c r="Q248" s="117"/>
    </row>
    <row r="249" spans="1:17" ht="15" x14ac:dyDescent="0.2">
      <c r="A249" s="124"/>
      <c r="B249" s="124"/>
      <c r="C249" s="120" t="s">
        <v>6</v>
      </c>
      <c r="D249" s="117"/>
      <c r="E249" s="113"/>
      <c r="G249" s="113"/>
      <c r="H249" s="112">
        <v>139825.32</v>
      </c>
      <c r="I249" s="121"/>
      <c r="J249" s="117"/>
      <c r="K249" s="113"/>
      <c r="L249" s="112">
        <v>139825.32</v>
      </c>
      <c r="M249" s="121"/>
      <c r="N249" s="117"/>
      <c r="O249" s="113"/>
      <c r="P249" s="121"/>
      <c r="Q249" s="117"/>
    </row>
    <row r="250" spans="1:17" ht="25.5" outlineLevel="1" x14ac:dyDescent="0.2">
      <c r="A250" s="122">
        <v>75703</v>
      </c>
      <c r="B250" s="122">
        <v>75703</v>
      </c>
      <c r="C250" s="125">
        <v>44170.640725729165</v>
      </c>
      <c r="D250" s="117"/>
      <c r="E250" s="110" t="s">
        <v>233</v>
      </c>
      <c r="G250" s="110" t="s">
        <v>54</v>
      </c>
      <c r="H250" s="109">
        <v>1080</v>
      </c>
      <c r="I250" s="119" t="s">
        <v>234</v>
      </c>
      <c r="J250" s="117"/>
      <c r="K250" s="111">
        <v>174271</v>
      </c>
      <c r="L250" s="109">
        <v>1080</v>
      </c>
      <c r="M250" s="118">
        <v>4005045</v>
      </c>
      <c r="N250" s="117"/>
      <c r="O250" s="110" t="s">
        <v>235</v>
      </c>
      <c r="P250" s="119" t="s">
        <v>56</v>
      </c>
      <c r="Q250" s="117"/>
    </row>
    <row r="251" spans="1:17" ht="25.5" outlineLevel="1" x14ac:dyDescent="0.2">
      <c r="A251" s="123"/>
      <c r="B251" s="123"/>
      <c r="C251" s="125">
        <v>44170.640725729165</v>
      </c>
      <c r="D251" s="117"/>
      <c r="E251" s="110" t="s">
        <v>236</v>
      </c>
      <c r="G251" s="110" t="s">
        <v>54</v>
      </c>
      <c r="H251" s="109">
        <v>2200</v>
      </c>
      <c r="I251" s="119" t="s">
        <v>234</v>
      </c>
      <c r="J251" s="117"/>
      <c r="K251" s="111">
        <v>174271</v>
      </c>
      <c r="L251" s="109">
        <v>2200</v>
      </c>
      <c r="M251" s="118">
        <v>4005045</v>
      </c>
      <c r="N251" s="117"/>
      <c r="O251" s="110" t="s">
        <v>235</v>
      </c>
      <c r="P251" s="119" t="s">
        <v>56</v>
      </c>
      <c r="Q251" s="117"/>
    </row>
    <row r="252" spans="1:17" ht="15" x14ac:dyDescent="0.2">
      <c r="A252" s="124"/>
      <c r="B252" s="124"/>
      <c r="C252" s="120" t="s">
        <v>6</v>
      </c>
      <c r="D252" s="117"/>
      <c r="E252" s="113"/>
      <c r="G252" s="113"/>
      <c r="H252" s="112">
        <v>3280</v>
      </c>
      <c r="I252" s="121"/>
      <c r="J252" s="117"/>
      <c r="K252" s="113"/>
      <c r="L252" s="112">
        <v>3280</v>
      </c>
      <c r="M252" s="121"/>
      <c r="N252" s="117"/>
      <c r="O252" s="113"/>
      <c r="P252" s="121"/>
      <c r="Q252" s="117"/>
    </row>
    <row r="253" spans="1:17" ht="25.5" outlineLevel="1" x14ac:dyDescent="0.2">
      <c r="A253" s="122">
        <v>75717</v>
      </c>
      <c r="B253" s="122">
        <v>75717</v>
      </c>
      <c r="C253" s="125">
        <v>44173.365774155092</v>
      </c>
      <c r="D253" s="117"/>
      <c r="E253" s="110" t="s">
        <v>237</v>
      </c>
      <c r="G253" s="110" t="s">
        <v>54</v>
      </c>
      <c r="H253" s="109">
        <v>49200</v>
      </c>
      <c r="I253" s="119" t="s">
        <v>69</v>
      </c>
      <c r="J253" s="117"/>
      <c r="K253" s="111">
        <v>174245</v>
      </c>
      <c r="L253" s="109">
        <v>49200</v>
      </c>
      <c r="M253" s="118">
        <v>4404033</v>
      </c>
      <c r="N253" s="117"/>
      <c r="O253" s="110" t="s">
        <v>55</v>
      </c>
      <c r="P253" s="119" t="s">
        <v>56</v>
      </c>
      <c r="Q253" s="117"/>
    </row>
    <row r="254" spans="1:17" ht="15" x14ac:dyDescent="0.2">
      <c r="A254" s="124"/>
      <c r="B254" s="124"/>
      <c r="C254" s="120" t="s">
        <v>6</v>
      </c>
      <c r="D254" s="117"/>
      <c r="E254" s="113"/>
      <c r="G254" s="113"/>
      <c r="H254" s="112">
        <v>49200</v>
      </c>
      <c r="I254" s="121"/>
      <c r="J254" s="117"/>
      <c r="K254" s="113"/>
      <c r="L254" s="112">
        <v>49200</v>
      </c>
      <c r="M254" s="121"/>
      <c r="N254" s="117"/>
      <c r="O254" s="113"/>
      <c r="P254" s="121"/>
      <c r="Q254" s="117"/>
    </row>
    <row r="255" spans="1:17" ht="25.5" outlineLevel="1" x14ac:dyDescent="0.2">
      <c r="A255" s="122">
        <v>75719</v>
      </c>
      <c r="B255" s="122">
        <v>75719</v>
      </c>
      <c r="C255" s="125">
        <v>44173.416708946759</v>
      </c>
      <c r="D255" s="117"/>
      <c r="E255" s="110" t="s">
        <v>238</v>
      </c>
      <c r="G255" s="110" t="s">
        <v>54</v>
      </c>
      <c r="H255" s="109">
        <v>17609.47</v>
      </c>
      <c r="I255" s="119" t="s">
        <v>69</v>
      </c>
      <c r="J255" s="117"/>
      <c r="K255" s="111">
        <v>174239</v>
      </c>
      <c r="L255" s="109">
        <v>17609.47</v>
      </c>
      <c r="M255" s="118">
        <v>4991035</v>
      </c>
      <c r="N255" s="117"/>
      <c r="O255" s="110" t="s">
        <v>55</v>
      </c>
      <c r="P255" s="119" t="s">
        <v>56</v>
      </c>
      <c r="Q255" s="117"/>
    </row>
    <row r="256" spans="1:17" ht="15" x14ac:dyDescent="0.2">
      <c r="A256" s="124"/>
      <c r="B256" s="124"/>
      <c r="C256" s="120" t="s">
        <v>6</v>
      </c>
      <c r="D256" s="117"/>
      <c r="E256" s="113"/>
      <c r="G256" s="113"/>
      <c r="H256" s="112">
        <v>17609.47</v>
      </c>
      <c r="I256" s="121"/>
      <c r="J256" s="117"/>
      <c r="K256" s="113"/>
      <c r="L256" s="112">
        <v>17609.47</v>
      </c>
      <c r="M256" s="121"/>
      <c r="N256" s="117"/>
      <c r="O256" s="113"/>
      <c r="P256" s="121"/>
      <c r="Q256" s="117"/>
    </row>
    <row r="257" spans="1:17" ht="25.5" outlineLevel="1" x14ac:dyDescent="0.2">
      <c r="A257" s="122">
        <v>75737</v>
      </c>
      <c r="B257" s="122">
        <v>75737</v>
      </c>
      <c r="C257" s="125">
        <v>44173.742434918982</v>
      </c>
      <c r="D257" s="117"/>
      <c r="E257" s="110" t="s">
        <v>195</v>
      </c>
      <c r="G257" s="110" t="s">
        <v>54</v>
      </c>
      <c r="H257" s="109">
        <v>1192.5</v>
      </c>
      <c r="I257" s="119" t="s">
        <v>241</v>
      </c>
      <c r="J257" s="117"/>
      <c r="K257" s="111">
        <v>174232</v>
      </c>
      <c r="L257" s="109">
        <v>1192.5</v>
      </c>
      <c r="M257" s="118">
        <v>5130100</v>
      </c>
      <c r="N257" s="117"/>
      <c r="O257" s="110" t="s">
        <v>55</v>
      </c>
      <c r="P257" s="119" t="s">
        <v>56</v>
      </c>
      <c r="Q257" s="117"/>
    </row>
    <row r="258" spans="1:17" ht="15" x14ac:dyDescent="0.2">
      <c r="A258" s="124"/>
      <c r="B258" s="124"/>
      <c r="C258" s="120" t="s">
        <v>6</v>
      </c>
      <c r="D258" s="117"/>
      <c r="E258" s="113"/>
      <c r="G258" s="113"/>
      <c r="H258" s="112">
        <v>1192.5</v>
      </c>
      <c r="I258" s="121"/>
      <c r="J258" s="117"/>
      <c r="K258" s="113"/>
      <c r="L258" s="112">
        <v>1192.5</v>
      </c>
      <c r="M258" s="121"/>
      <c r="N258" s="117"/>
      <c r="O258" s="113"/>
      <c r="P258" s="121"/>
      <c r="Q258" s="117"/>
    </row>
    <row r="259" spans="1:17" ht="25.5" outlineLevel="1" x14ac:dyDescent="0.2">
      <c r="A259" s="122">
        <v>75741</v>
      </c>
      <c r="B259" s="122">
        <v>75741</v>
      </c>
      <c r="C259" s="125">
        <v>44174.393322141201</v>
      </c>
      <c r="D259" s="117"/>
      <c r="E259" s="110" t="s">
        <v>242</v>
      </c>
      <c r="G259" s="110" t="s">
        <v>54</v>
      </c>
      <c r="H259" s="109">
        <v>15000</v>
      </c>
      <c r="I259" s="119" t="s">
        <v>58</v>
      </c>
      <c r="J259" s="117"/>
      <c r="K259" s="111">
        <v>174263</v>
      </c>
      <c r="L259" s="109">
        <v>15000</v>
      </c>
      <c r="M259" s="118">
        <v>4001042</v>
      </c>
      <c r="N259" s="117"/>
      <c r="O259" s="110" t="s">
        <v>55</v>
      </c>
      <c r="P259" s="119" t="s">
        <v>56</v>
      </c>
      <c r="Q259" s="117"/>
    </row>
    <row r="260" spans="1:17" ht="15" x14ac:dyDescent="0.2">
      <c r="A260" s="124"/>
      <c r="B260" s="124"/>
      <c r="C260" s="120" t="s">
        <v>6</v>
      </c>
      <c r="D260" s="117"/>
      <c r="E260" s="113"/>
      <c r="G260" s="113"/>
      <c r="H260" s="112">
        <v>15000</v>
      </c>
      <c r="I260" s="121"/>
      <c r="J260" s="117"/>
      <c r="K260" s="113"/>
      <c r="L260" s="112">
        <v>15000</v>
      </c>
      <c r="M260" s="121"/>
      <c r="N260" s="117"/>
      <c r="O260" s="113"/>
      <c r="P260" s="121"/>
      <c r="Q260" s="117"/>
    </row>
    <row r="261" spans="1:17" ht="25.5" outlineLevel="1" x14ac:dyDescent="0.2">
      <c r="A261" s="122">
        <v>75742</v>
      </c>
      <c r="B261" s="122">
        <v>75742</v>
      </c>
      <c r="C261" s="125">
        <v>44174.39993900463</v>
      </c>
      <c r="D261" s="117"/>
      <c r="E261" s="110" t="s">
        <v>93</v>
      </c>
      <c r="G261" s="110" t="s">
        <v>54</v>
      </c>
      <c r="H261" s="109">
        <v>15000</v>
      </c>
      <c r="I261" s="119" t="s">
        <v>58</v>
      </c>
      <c r="J261" s="117"/>
      <c r="K261" s="111">
        <v>174263</v>
      </c>
      <c r="L261" s="109">
        <v>15000</v>
      </c>
      <c r="M261" s="118">
        <v>4001044</v>
      </c>
      <c r="N261" s="117"/>
      <c r="O261" s="110" t="s">
        <v>55</v>
      </c>
      <c r="P261" s="119" t="s">
        <v>56</v>
      </c>
      <c r="Q261" s="117"/>
    </row>
    <row r="262" spans="1:17" ht="15" x14ac:dyDescent="0.2">
      <c r="A262" s="124"/>
      <c r="B262" s="124"/>
      <c r="C262" s="120" t="s">
        <v>6</v>
      </c>
      <c r="D262" s="117"/>
      <c r="E262" s="113"/>
      <c r="G262" s="113"/>
      <c r="H262" s="112">
        <v>15000</v>
      </c>
      <c r="I262" s="121"/>
      <c r="J262" s="117"/>
      <c r="K262" s="113"/>
      <c r="L262" s="112">
        <v>15000</v>
      </c>
      <c r="M262" s="121"/>
      <c r="N262" s="117"/>
      <c r="O262" s="113"/>
      <c r="P262" s="121"/>
      <c r="Q262" s="117"/>
    </row>
    <row r="263" spans="1:17" outlineLevel="1" x14ac:dyDescent="0.2">
      <c r="A263" s="122">
        <v>75744</v>
      </c>
      <c r="B263" s="122">
        <v>75744</v>
      </c>
      <c r="C263" s="125">
        <v>44174.409787581018</v>
      </c>
      <c r="D263" s="117"/>
      <c r="E263" s="110" t="s">
        <v>243</v>
      </c>
      <c r="G263" s="110" t="s">
        <v>54</v>
      </c>
      <c r="H263" s="109">
        <v>1515.87</v>
      </c>
      <c r="I263" s="119" t="s">
        <v>244</v>
      </c>
      <c r="J263" s="117"/>
      <c r="K263" s="111">
        <v>174232</v>
      </c>
      <c r="L263" s="109">
        <v>1515.87</v>
      </c>
      <c r="M263" s="118">
        <v>5650100</v>
      </c>
      <c r="N263" s="117"/>
      <c r="O263" s="110" t="s">
        <v>57</v>
      </c>
      <c r="P263" s="119" t="s">
        <v>111</v>
      </c>
      <c r="Q263" s="117"/>
    </row>
    <row r="264" spans="1:17" ht="15" x14ac:dyDescent="0.2">
      <c r="A264" s="124"/>
      <c r="B264" s="124"/>
      <c r="C264" s="120" t="s">
        <v>6</v>
      </c>
      <c r="D264" s="117"/>
      <c r="E264" s="113"/>
      <c r="G264" s="113"/>
      <c r="H264" s="112">
        <v>1515.87</v>
      </c>
      <c r="I264" s="121"/>
      <c r="J264" s="117"/>
      <c r="K264" s="113"/>
      <c r="L264" s="112">
        <v>1515.87</v>
      </c>
      <c r="M264" s="121"/>
      <c r="N264" s="117"/>
      <c r="O264" s="113"/>
      <c r="P264" s="121"/>
      <c r="Q264" s="117"/>
    </row>
    <row r="265" spans="1:17" outlineLevel="1" x14ac:dyDescent="0.2">
      <c r="A265" s="122">
        <v>75747</v>
      </c>
      <c r="B265" s="122">
        <v>75747</v>
      </c>
      <c r="C265" s="125">
        <v>44174.420830787036</v>
      </c>
      <c r="D265" s="117"/>
      <c r="E265" s="110" t="s">
        <v>245</v>
      </c>
      <c r="G265" s="110" t="s">
        <v>54</v>
      </c>
      <c r="H265" s="109">
        <v>2021.16</v>
      </c>
      <c r="I265" s="119" t="s">
        <v>246</v>
      </c>
      <c r="J265" s="117"/>
      <c r="K265" s="111">
        <v>174232</v>
      </c>
      <c r="L265" s="109">
        <v>2021.16</v>
      </c>
      <c r="M265" s="118">
        <v>5650100</v>
      </c>
      <c r="N265" s="117"/>
      <c r="O265" s="110" t="s">
        <v>57</v>
      </c>
      <c r="P265" s="119" t="s">
        <v>111</v>
      </c>
      <c r="Q265" s="117"/>
    </row>
    <row r="266" spans="1:17" ht="15" x14ac:dyDescent="0.2">
      <c r="A266" s="124"/>
      <c r="B266" s="124"/>
      <c r="C266" s="120" t="s">
        <v>6</v>
      </c>
      <c r="D266" s="117"/>
      <c r="E266" s="113"/>
      <c r="G266" s="113"/>
      <c r="H266" s="112">
        <v>2021.16</v>
      </c>
      <c r="I266" s="121"/>
      <c r="J266" s="117"/>
      <c r="K266" s="113"/>
      <c r="L266" s="112">
        <v>2021.16</v>
      </c>
      <c r="M266" s="121"/>
      <c r="N266" s="117"/>
      <c r="O266" s="113"/>
      <c r="P266" s="121"/>
      <c r="Q266" s="117"/>
    </row>
    <row r="267" spans="1:17" outlineLevel="1" x14ac:dyDescent="0.2">
      <c r="A267" s="122">
        <v>75750</v>
      </c>
      <c r="B267" s="122">
        <v>75750</v>
      </c>
      <c r="C267" s="125">
        <v>44174.439139733797</v>
      </c>
      <c r="D267" s="117"/>
      <c r="E267" s="110" t="s">
        <v>247</v>
      </c>
      <c r="G267" s="110" t="s">
        <v>54</v>
      </c>
      <c r="H267" s="109">
        <v>971.8</v>
      </c>
      <c r="I267" s="119" t="s">
        <v>248</v>
      </c>
      <c r="J267" s="117"/>
      <c r="K267" s="111">
        <v>174232</v>
      </c>
      <c r="L267" s="109">
        <v>971.8</v>
      </c>
      <c r="M267" s="118">
        <v>5650100</v>
      </c>
      <c r="N267" s="117"/>
      <c r="O267" s="110" t="s">
        <v>57</v>
      </c>
      <c r="P267" s="119" t="s">
        <v>111</v>
      </c>
      <c r="Q267" s="117"/>
    </row>
    <row r="268" spans="1:17" outlineLevel="1" x14ac:dyDescent="0.2">
      <c r="A268" s="123"/>
      <c r="B268" s="123"/>
      <c r="C268" s="125">
        <v>44174.439139733797</v>
      </c>
      <c r="D268" s="117"/>
      <c r="E268" s="110" t="s">
        <v>249</v>
      </c>
      <c r="G268" s="110" t="s">
        <v>54</v>
      </c>
      <c r="H268" s="109">
        <v>553.39</v>
      </c>
      <c r="I268" s="119" t="s">
        <v>248</v>
      </c>
      <c r="J268" s="117"/>
      <c r="K268" s="111">
        <v>174232</v>
      </c>
      <c r="L268" s="109">
        <v>553.39</v>
      </c>
      <c r="M268" s="118">
        <v>5650100</v>
      </c>
      <c r="N268" s="117"/>
      <c r="O268" s="110" t="s">
        <v>57</v>
      </c>
      <c r="P268" s="119" t="s">
        <v>111</v>
      </c>
      <c r="Q268" s="117"/>
    </row>
    <row r="269" spans="1:17" outlineLevel="1" x14ac:dyDescent="0.2">
      <c r="A269" s="123"/>
      <c r="B269" s="123"/>
      <c r="C269" s="125">
        <v>44174.439139733797</v>
      </c>
      <c r="D269" s="117"/>
      <c r="E269" s="110" t="s">
        <v>250</v>
      </c>
      <c r="G269" s="110" t="s">
        <v>54</v>
      </c>
      <c r="H269" s="109">
        <v>304</v>
      </c>
      <c r="I269" s="119" t="s">
        <v>248</v>
      </c>
      <c r="J269" s="117"/>
      <c r="K269" s="111">
        <v>174232</v>
      </c>
      <c r="L269" s="109">
        <v>304</v>
      </c>
      <c r="M269" s="118">
        <v>5650100</v>
      </c>
      <c r="N269" s="117"/>
      <c r="O269" s="110" t="s">
        <v>57</v>
      </c>
      <c r="P269" s="119" t="s">
        <v>111</v>
      </c>
      <c r="Q269" s="117"/>
    </row>
    <row r="270" spans="1:17" outlineLevel="1" x14ac:dyDescent="0.2">
      <c r="A270" s="123"/>
      <c r="B270" s="123"/>
      <c r="C270" s="125">
        <v>44174.439139733797</v>
      </c>
      <c r="D270" s="117"/>
      <c r="E270" s="110" t="s">
        <v>247</v>
      </c>
      <c r="G270" s="110" t="s">
        <v>54</v>
      </c>
      <c r="H270" s="109">
        <v>971.8</v>
      </c>
      <c r="I270" s="119" t="s">
        <v>251</v>
      </c>
      <c r="J270" s="117"/>
      <c r="K270" s="111">
        <v>174232</v>
      </c>
      <c r="L270" s="109">
        <v>971.8</v>
      </c>
      <c r="M270" s="118">
        <v>5650100</v>
      </c>
      <c r="N270" s="117"/>
      <c r="O270" s="110" t="s">
        <v>57</v>
      </c>
      <c r="P270" s="119" t="s">
        <v>111</v>
      </c>
      <c r="Q270" s="117"/>
    </row>
    <row r="271" spans="1:17" outlineLevel="1" x14ac:dyDescent="0.2">
      <c r="A271" s="123"/>
      <c r="B271" s="123"/>
      <c r="C271" s="125">
        <v>44174.439139733797</v>
      </c>
      <c r="D271" s="117"/>
      <c r="E271" s="110" t="s">
        <v>249</v>
      </c>
      <c r="G271" s="110" t="s">
        <v>54</v>
      </c>
      <c r="H271" s="109">
        <v>553.39</v>
      </c>
      <c r="I271" s="119" t="s">
        <v>251</v>
      </c>
      <c r="J271" s="117"/>
      <c r="K271" s="111">
        <v>174232</v>
      </c>
      <c r="L271" s="109">
        <v>553.39</v>
      </c>
      <c r="M271" s="118">
        <v>5650100</v>
      </c>
      <c r="N271" s="117"/>
      <c r="O271" s="110" t="s">
        <v>57</v>
      </c>
      <c r="P271" s="119" t="s">
        <v>111</v>
      </c>
      <c r="Q271" s="117"/>
    </row>
    <row r="272" spans="1:17" outlineLevel="1" x14ac:dyDescent="0.2">
      <c r="A272" s="123"/>
      <c r="B272" s="123"/>
      <c r="C272" s="125">
        <v>44174.439139733797</v>
      </c>
      <c r="D272" s="117"/>
      <c r="E272" s="110" t="s">
        <v>250</v>
      </c>
      <c r="G272" s="110" t="s">
        <v>54</v>
      </c>
      <c r="H272" s="109">
        <v>304</v>
      </c>
      <c r="I272" s="119" t="s">
        <v>251</v>
      </c>
      <c r="J272" s="117"/>
      <c r="K272" s="111">
        <v>174232</v>
      </c>
      <c r="L272" s="109">
        <v>304</v>
      </c>
      <c r="M272" s="118">
        <v>5650100</v>
      </c>
      <c r="N272" s="117"/>
      <c r="O272" s="110" t="s">
        <v>57</v>
      </c>
      <c r="P272" s="119" t="s">
        <v>111</v>
      </c>
      <c r="Q272" s="117"/>
    </row>
    <row r="273" spans="1:17" ht="15" x14ac:dyDescent="0.2">
      <c r="A273" s="124"/>
      <c r="B273" s="124"/>
      <c r="C273" s="120" t="s">
        <v>6</v>
      </c>
      <c r="D273" s="117"/>
      <c r="E273" s="113"/>
      <c r="G273" s="113"/>
      <c r="H273" s="112">
        <v>3658.38</v>
      </c>
      <c r="I273" s="121"/>
      <c r="J273" s="117"/>
      <c r="K273" s="113"/>
      <c r="L273" s="112">
        <v>3658.38</v>
      </c>
      <c r="M273" s="121"/>
      <c r="N273" s="117"/>
      <c r="O273" s="113"/>
      <c r="P273" s="121"/>
      <c r="Q273" s="117"/>
    </row>
    <row r="274" spans="1:17" ht="25.5" outlineLevel="1" x14ac:dyDescent="0.2">
      <c r="A274" s="122">
        <v>75751</v>
      </c>
      <c r="B274" s="122">
        <v>75751</v>
      </c>
      <c r="C274" s="125">
        <v>44174.44595616898</v>
      </c>
      <c r="D274" s="117"/>
      <c r="E274" s="110" t="s">
        <v>252</v>
      </c>
      <c r="G274" s="110" t="s">
        <v>54</v>
      </c>
      <c r="H274" s="109">
        <v>8000</v>
      </c>
      <c r="I274" s="119" t="s">
        <v>58</v>
      </c>
      <c r="J274" s="117"/>
      <c r="K274" s="111">
        <v>174263</v>
      </c>
      <c r="L274" s="109">
        <v>8000</v>
      </c>
      <c r="M274" s="118">
        <v>4001252</v>
      </c>
      <c r="N274" s="117"/>
      <c r="O274" s="110" t="s">
        <v>55</v>
      </c>
      <c r="P274" s="119" t="s">
        <v>56</v>
      </c>
      <c r="Q274" s="117"/>
    </row>
    <row r="275" spans="1:17" ht="15" x14ac:dyDescent="0.2">
      <c r="A275" s="124"/>
      <c r="B275" s="124"/>
      <c r="C275" s="120" t="s">
        <v>6</v>
      </c>
      <c r="D275" s="117"/>
      <c r="E275" s="113"/>
      <c r="G275" s="113"/>
      <c r="H275" s="112">
        <v>8000</v>
      </c>
      <c r="I275" s="121"/>
      <c r="J275" s="117"/>
      <c r="K275" s="113"/>
      <c r="L275" s="112">
        <v>8000</v>
      </c>
      <c r="M275" s="121"/>
      <c r="N275" s="117"/>
      <c r="O275" s="113"/>
      <c r="P275" s="121"/>
      <c r="Q275" s="117"/>
    </row>
    <row r="276" spans="1:17" ht="25.5" outlineLevel="1" x14ac:dyDescent="0.2">
      <c r="A276" s="122">
        <v>75752</v>
      </c>
      <c r="B276" s="122">
        <v>75752</v>
      </c>
      <c r="C276" s="125">
        <v>44174.44950185185</v>
      </c>
      <c r="D276" s="117"/>
      <c r="E276" s="110" t="s">
        <v>93</v>
      </c>
      <c r="G276" s="110" t="s">
        <v>54</v>
      </c>
      <c r="H276" s="109">
        <v>6835.4</v>
      </c>
      <c r="I276" s="119" t="s">
        <v>253</v>
      </c>
      <c r="J276" s="117"/>
      <c r="K276" s="111">
        <v>174263</v>
      </c>
      <c r="L276" s="109">
        <v>6835.4</v>
      </c>
      <c r="M276" s="118">
        <v>4001045</v>
      </c>
      <c r="N276" s="117"/>
      <c r="O276" s="110" t="s">
        <v>55</v>
      </c>
      <c r="P276" s="119" t="s">
        <v>56</v>
      </c>
      <c r="Q276" s="117"/>
    </row>
    <row r="277" spans="1:17" ht="15" x14ac:dyDescent="0.2">
      <c r="A277" s="124"/>
      <c r="B277" s="124"/>
      <c r="C277" s="120" t="s">
        <v>6</v>
      </c>
      <c r="D277" s="117"/>
      <c r="E277" s="113"/>
      <c r="G277" s="113"/>
      <c r="H277" s="112">
        <v>6835.4</v>
      </c>
      <c r="I277" s="121"/>
      <c r="J277" s="117"/>
      <c r="K277" s="113"/>
      <c r="L277" s="112">
        <v>6835.4</v>
      </c>
      <c r="M277" s="121"/>
      <c r="N277" s="117"/>
      <c r="O277" s="113"/>
      <c r="P277" s="121"/>
      <c r="Q277" s="117"/>
    </row>
    <row r="278" spans="1:17" outlineLevel="1" x14ac:dyDescent="0.2">
      <c r="A278" s="122">
        <v>75767</v>
      </c>
      <c r="B278" s="122">
        <v>75767</v>
      </c>
      <c r="C278" s="125">
        <v>44174.558276932868</v>
      </c>
      <c r="D278" s="117"/>
      <c r="E278" s="110" t="s">
        <v>255</v>
      </c>
      <c r="G278" s="110" t="s">
        <v>54</v>
      </c>
      <c r="H278" s="109">
        <v>9990.2999999999993</v>
      </c>
      <c r="I278" s="119" t="s">
        <v>256</v>
      </c>
      <c r="J278" s="117"/>
      <c r="K278" s="111">
        <v>174232</v>
      </c>
      <c r="L278" s="109">
        <v>9990.2999999999993</v>
      </c>
      <c r="M278" s="118">
        <v>5650100</v>
      </c>
      <c r="N278" s="117"/>
      <c r="O278" s="110" t="s">
        <v>57</v>
      </c>
      <c r="P278" s="119" t="s">
        <v>111</v>
      </c>
      <c r="Q278" s="117"/>
    </row>
    <row r="279" spans="1:17" ht="15" x14ac:dyDescent="0.2">
      <c r="A279" s="124"/>
      <c r="B279" s="124"/>
      <c r="C279" s="120" t="s">
        <v>6</v>
      </c>
      <c r="D279" s="117"/>
      <c r="E279" s="113"/>
      <c r="G279" s="113"/>
      <c r="H279" s="112">
        <v>9990.2999999999993</v>
      </c>
      <c r="I279" s="121"/>
      <c r="J279" s="117"/>
      <c r="K279" s="113"/>
      <c r="L279" s="112">
        <v>9990.2999999999993</v>
      </c>
      <c r="M279" s="121"/>
      <c r="N279" s="117"/>
      <c r="O279" s="113"/>
      <c r="P279" s="121"/>
      <c r="Q279" s="117"/>
    </row>
    <row r="280" spans="1:17" outlineLevel="1" x14ac:dyDescent="0.2">
      <c r="A280" s="122">
        <v>75768</v>
      </c>
      <c r="B280" s="122">
        <v>75768</v>
      </c>
      <c r="C280" s="125">
        <v>44174.559635648147</v>
      </c>
      <c r="D280" s="117"/>
      <c r="E280" s="110" t="s">
        <v>255</v>
      </c>
      <c r="G280" s="110" t="s">
        <v>54</v>
      </c>
      <c r="H280" s="109">
        <v>19498.32</v>
      </c>
      <c r="I280" s="119" t="s">
        <v>257</v>
      </c>
      <c r="J280" s="117"/>
      <c r="K280" s="111">
        <v>174232</v>
      </c>
      <c r="L280" s="109">
        <v>19498.32</v>
      </c>
      <c r="M280" s="118">
        <v>5650100</v>
      </c>
      <c r="N280" s="117"/>
      <c r="O280" s="110" t="s">
        <v>57</v>
      </c>
      <c r="P280" s="119" t="s">
        <v>111</v>
      </c>
      <c r="Q280" s="117"/>
    </row>
    <row r="281" spans="1:17" ht="15" x14ac:dyDescent="0.2">
      <c r="A281" s="124"/>
      <c r="B281" s="124"/>
      <c r="C281" s="120" t="s">
        <v>6</v>
      </c>
      <c r="D281" s="117"/>
      <c r="E281" s="113"/>
      <c r="G281" s="113"/>
      <c r="H281" s="112">
        <v>19498.32</v>
      </c>
      <c r="I281" s="121"/>
      <c r="J281" s="117"/>
      <c r="K281" s="113"/>
      <c r="L281" s="112">
        <v>19498.32</v>
      </c>
      <c r="M281" s="121"/>
      <c r="N281" s="117"/>
      <c r="O281" s="113"/>
      <c r="P281" s="121"/>
      <c r="Q281" s="117"/>
    </row>
    <row r="282" spans="1:17" ht="25.5" outlineLevel="1" x14ac:dyDescent="0.2">
      <c r="A282" s="122">
        <v>75769</v>
      </c>
      <c r="B282" s="122">
        <v>75769</v>
      </c>
      <c r="C282" s="125">
        <v>44174.562554282405</v>
      </c>
      <c r="D282" s="117"/>
      <c r="E282" s="110" t="s">
        <v>258</v>
      </c>
      <c r="G282" s="110" t="s">
        <v>54</v>
      </c>
      <c r="H282" s="109">
        <v>7000</v>
      </c>
      <c r="I282" s="119" t="s">
        <v>259</v>
      </c>
      <c r="J282" s="117"/>
      <c r="K282" s="111">
        <v>174225</v>
      </c>
      <c r="L282" s="109">
        <v>7000</v>
      </c>
      <c r="M282" s="118">
        <v>5061146</v>
      </c>
      <c r="N282" s="117"/>
      <c r="O282" s="110" t="s">
        <v>57</v>
      </c>
      <c r="P282" s="119" t="s">
        <v>111</v>
      </c>
      <c r="Q282" s="117"/>
    </row>
    <row r="283" spans="1:17" ht="15" x14ac:dyDescent="0.2">
      <c r="A283" s="124"/>
      <c r="B283" s="124"/>
      <c r="C283" s="120" t="s">
        <v>6</v>
      </c>
      <c r="D283" s="117"/>
      <c r="E283" s="113"/>
      <c r="G283" s="113"/>
      <c r="H283" s="112">
        <v>7000</v>
      </c>
      <c r="I283" s="121"/>
      <c r="J283" s="117"/>
      <c r="K283" s="113"/>
      <c r="L283" s="112">
        <v>7000</v>
      </c>
      <c r="M283" s="121"/>
      <c r="N283" s="117"/>
      <c r="O283" s="113"/>
      <c r="P283" s="121"/>
      <c r="Q283" s="117"/>
    </row>
    <row r="284" spans="1:17" ht="25.5" outlineLevel="1" x14ac:dyDescent="0.2">
      <c r="A284" s="122">
        <v>75770</v>
      </c>
      <c r="B284" s="122">
        <v>75770</v>
      </c>
      <c r="C284" s="125">
        <v>44174.587769791666</v>
      </c>
      <c r="D284" s="117"/>
      <c r="E284" s="110" t="s">
        <v>260</v>
      </c>
      <c r="G284" s="110" t="s">
        <v>54</v>
      </c>
      <c r="H284" s="109">
        <v>808.45</v>
      </c>
      <c r="I284" s="119" t="s">
        <v>261</v>
      </c>
      <c r="J284" s="117"/>
      <c r="K284" s="111">
        <v>174232</v>
      </c>
      <c r="L284" s="109">
        <v>808.45</v>
      </c>
      <c r="M284" s="118">
        <v>5650100</v>
      </c>
      <c r="N284" s="117"/>
      <c r="O284" s="110" t="s">
        <v>57</v>
      </c>
      <c r="P284" s="119" t="s">
        <v>111</v>
      </c>
      <c r="Q284" s="117"/>
    </row>
    <row r="285" spans="1:17" ht="15" x14ac:dyDescent="0.2">
      <c r="A285" s="124"/>
      <c r="B285" s="124"/>
      <c r="C285" s="120" t="s">
        <v>6</v>
      </c>
      <c r="D285" s="117"/>
      <c r="E285" s="113"/>
      <c r="G285" s="113"/>
      <c r="H285" s="112">
        <v>808.45</v>
      </c>
      <c r="I285" s="121"/>
      <c r="J285" s="117"/>
      <c r="K285" s="113"/>
      <c r="L285" s="112">
        <v>808.45</v>
      </c>
      <c r="M285" s="121"/>
      <c r="N285" s="117"/>
      <c r="O285" s="113"/>
      <c r="P285" s="121"/>
      <c r="Q285" s="117"/>
    </row>
    <row r="286" spans="1:17" outlineLevel="1" x14ac:dyDescent="0.2">
      <c r="A286" s="122">
        <v>75771</v>
      </c>
      <c r="B286" s="122">
        <v>75771</v>
      </c>
      <c r="C286" s="125">
        <v>44174.596716203705</v>
      </c>
      <c r="D286" s="117"/>
      <c r="E286" s="110" t="s">
        <v>262</v>
      </c>
      <c r="G286" s="110" t="s">
        <v>54</v>
      </c>
      <c r="H286" s="109">
        <v>3036.38</v>
      </c>
      <c r="I286" s="119" t="s">
        <v>263</v>
      </c>
      <c r="J286" s="117"/>
      <c r="K286" s="111">
        <v>174232</v>
      </c>
      <c r="L286" s="109">
        <v>3036.38</v>
      </c>
      <c r="M286" s="118">
        <v>5650100</v>
      </c>
      <c r="N286" s="117"/>
      <c r="O286" s="110" t="s">
        <v>57</v>
      </c>
      <c r="P286" s="119" t="s">
        <v>111</v>
      </c>
      <c r="Q286" s="117"/>
    </row>
    <row r="287" spans="1:17" outlineLevel="1" x14ac:dyDescent="0.2">
      <c r="A287" s="123"/>
      <c r="B287" s="123"/>
      <c r="C287" s="125">
        <v>44174.596716203705</v>
      </c>
      <c r="D287" s="117"/>
      <c r="E287" s="110" t="s">
        <v>262</v>
      </c>
      <c r="G287" s="110" t="s">
        <v>54</v>
      </c>
      <c r="H287" s="109">
        <v>3036.38</v>
      </c>
      <c r="I287" s="119" t="s">
        <v>264</v>
      </c>
      <c r="J287" s="117"/>
      <c r="K287" s="111">
        <v>174232</v>
      </c>
      <c r="L287" s="109">
        <v>3036.38</v>
      </c>
      <c r="M287" s="118">
        <v>5650100</v>
      </c>
      <c r="N287" s="117"/>
      <c r="O287" s="110" t="s">
        <v>57</v>
      </c>
      <c r="P287" s="119" t="s">
        <v>111</v>
      </c>
      <c r="Q287" s="117"/>
    </row>
    <row r="288" spans="1:17" outlineLevel="1" x14ac:dyDescent="0.2">
      <c r="A288" s="123"/>
      <c r="B288" s="123"/>
      <c r="C288" s="125">
        <v>44174.596716203705</v>
      </c>
      <c r="D288" s="117"/>
      <c r="E288" s="110" t="s">
        <v>262</v>
      </c>
      <c r="G288" s="110" t="s">
        <v>54</v>
      </c>
      <c r="H288" s="109">
        <v>3587.27</v>
      </c>
      <c r="I288" s="119" t="s">
        <v>265</v>
      </c>
      <c r="J288" s="117"/>
      <c r="K288" s="111">
        <v>174232</v>
      </c>
      <c r="L288" s="109">
        <v>3587.27</v>
      </c>
      <c r="M288" s="118">
        <v>5650100</v>
      </c>
      <c r="N288" s="117"/>
      <c r="O288" s="110" t="s">
        <v>57</v>
      </c>
      <c r="P288" s="119" t="s">
        <v>111</v>
      </c>
      <c r="Q288" s="117"/>
    </row>
    <row r="289" spans="1:17" outlineLevel="1" x14ac:dyDescent="0.2">
      <c r="A289" s="123"/>
      <c r="B289" s="123"/>
      <c r="C289" s="125">
        <v>44174.596716203705</v>
      </c>
      <c r="D289" s="117"/>
      <c r="E289" s="110" t="s">
        <v>266</v>
      </c>
      <c r="G289" s="110" t="s">
        <v>54</v>
      </c>
      <c r="H289" s="109">
        <v>1932.01</v>
      </c>
      <c r="I289" s="119" t="s">
        <v>68</v>
      </c>
      <c r="J289" s="117"/>
      <c r="K289" s="111">
        <v>174232</v>
      </c>
      <c r="L289" s="109">
        <v>1932.01</v>
      </c>
      <c r="M289" s="118">
        <v>5650100</v>
      </c>
      <c r="N289" s="117"/>
      <c r="O289" s="110" t="s">
        <v>57</v>
      </c>
      <c r="P289" s="119" t="s">
        <v>111</v>
      </c>
      <c r="Q289" s="117"/>
    </row>
    <row r="290" spans="1:17" ht="15" x14ac:dyDescent="0.2">
      <c r="A290" s="124"/>
      <c r="B290" s="124"/>
      <c r="C290" s="120" t="s">
        <v>6</v>
      </c>
      <c r="D290" s="117"/>
      <c r="E290" s="113"/>
      <c r="G290" s="113"/>
      <c r="H290" s="112">
        <v>11592.04</v>
      </c>
      <c r="I290" s="121"/>
      <c r="J290" s="117"/>
      <c r="K290" s="113"/>
      <c r="L290" s="112">
        <v>11592.04</v>
      </c>
      <c r="M290" s="121"/>
      <c r="N290" s="117"/>
      <c r="O290" s="113"/>
      <c r="P290" s="121"/>
      <c r="Q290" s="117"/>
    </row>
    <row r="291" spans="1:17" outlineLevel="1" x14ac:dyDescent="0.2">
      <c r="A291" s="122">
        <v>75782</v>
      </c>
      <c r="B291" s="122">
        <v>75782</v>
      </c>
      <c r="C291" s="125">
        <v>44175.332886805554</v>
      </c>
      <c r="D291" s="117"/>
      <c r="E291" s="110" t="s">
        <v>269</v>
      </c>
      <c r="G291" s="110" t="s">
        <v>54</v>
      </c>
      <c r="H291" s="109">
        <v>6661.21</v>
      </c>
      <c r="I291" s="119" t="s">
        <v>270</v>
      </c>
      <c r="J291" s="117"/>
      <c r="K291" s="111">
        <v>174225</v>
      </c>
      <c r="L291" s="109">
        <v>6661.21</v>
      </c>
      <c r="M291" s="118">
        <v>5061146</v>
      </c>
      <c r="N291" s="117"/>
      <c r="O291" s="110" t="s">
        <v>235</v>
      </c>
      <c r="P291" s="119" t="s">
        <v>111</v>
      </c>
      <c r="Q291" s="117"/>
    </row>
    <row r="292" spans="1:17" ht="15" x14ac:dyDescent="0.2">
      <c r="A292" s="124"/>
      <c r="B292" s="124"/>
      <c r="C292" s="120" t="s">
        <v>6</v>
      </c>
      <c r="D292" s="117"/>
      <c r="E292" s="113"/>
      <c r="G292" s="113"/>
      <c r="H292" s="112">
        <v>6661.21</v>
      </c>
      <c r="I292" s="121"/>
      <c r="J292" s="117"/>
      <c r="K292" s="113"/>
      <c r="L292" s="112">
        <v>6661.21</v>
      </c>
      <c r="M292" s="121"/>
      <c r="N292" s="117"/>
      <c r="O292" s="113"/>
      <c r="P292" s="121"/>
      <c r="Q292" s="117"/>
    </row>
    <row r="293" spans="1:17" ht="25.5" outlineLevel="1" x14ac:dyDescent="0.2">
      <c r="A293" s="122">
        <v>75789</v>
      </c>
      <c r="B293" s="122">
        <v>75789</v>
      </c>
      <c r="C293" s="125">
        <v>44175.455422766201</v>
      </c>
      <c r="D293" s="117"/>
      <c r="E293" s="110" t="s">
        <v>271</v>
      </c>
      <c r="G293" s="110" t="s">
        <v>54</v>
      </c>
      <c r="H293" s="109">
        <v>7474.28</v>
      </c>
      <c r="I293" s="119" t="s">
        <v>214</v>
      </c>
      <c r="J293" s="117"/>
      <c r="K293" s="111">
        <v>174245</v>
      </c>
      <c r="L293" s="109">
        <v>7474.28</v>
      </c>
      <c r="M293" s="118">
        <v>4404033</v>
      </c>
      <c r="N293" s="117"/>
      <c r="O293" s="110" t="s">
        <v>55</v>
      </c>
      <c r="P293" s="119" t="s">
        <v>56</v>
      </c>
      <c r="Q293" s="117"/>
    </row>
    <row r="294" spans="1:17" ht="15" x14ac:dyDescent="0.2">
      <c r="A294" s="124"/>
      <c r="B294" s="124"/>
      <c r="C294" s="120" t="s">
        <v>6</v>
      </c>
      <c r="D294" s="117"/>
      <c r="E294" s="113"/>
      <c r="G294" s="113"/>
      <c r="H294" s="112">
        <v>7474.28</v>
      </c>
      <c r="I294" s="121"/>
      <c r="J294" s="117"/>
      <c r="K294" s="113"/>
      <c r="L294" s="112">
        <v>7474.28</v>
      </c>
      <c r="M294" s="121"/>
      <c r="N294" s="117"/>
      <c r="O294" s="113"/>
      <c r="P294" s="121"/>
      <c r="Q294" s="117"/>
    </row>
    <row r="295" spans="1:17" ht="25.5" outlineLevel="1" x14ac:dyDescent="0.2">
      <c r="A295" s="122">
        <v>75792</v>
      </c>
      <c r="B295" s="122">
        <v>75792</v>
      </c>
      <c r="C295" s="125">
        <v>44175.569910763887</v>
      </c>
      <c r="D295" s="117"/>
      <c r="E295" s="110" t="s">
        <v>272</v>
      </c>
      <c r="G295" s="110" t="s">
        <v>54</v>
      </c>
      <c r="H295" s="109">
        <v>50</v>
      </c>
      <c r="I295" s="119" t="s">
        <v>273</v>
      </c>
      <c r="J295" s="117"/>
      <c r="K295" s="111">
        <v>174263</v>
      </c>
      <c r="L295" s="109">
        <v>50</v>
      </c>
      <c r="M295" s="118">
        <v>4001045</v>
      </c>
      <c r="N295" s="117"/>
      <c r="O295" s="110" t="s">
        <v>55</v>
      </c>
      <c r="P295" s="119" t="s">
        <v>56</v>
      </c>
      <c r="Q295" s="117"/>
    </row>
    <row r="296" spans="1:17" ht="15" x14ac:dyDescent="0.2">
      <c r="A296" s="124"/>
      <c r="B296" s="124"/>
      <c r="C296" s="120" t="s">
        <v>6</v>
      </c>
      <c r="D296" s="117"/>
      <c r="E296" s="113"/>
      <c r="G296" s="113"/>
      <c r="H296" s="112">
        <v>50</v>
      </c>
      <c r="I296" s="121"/>
      <c r="J296" s="117"/>
      <c r="K296" s="113"/>
      <c r="L296" s="112">
        <v>50</v>
      </c>
      <c r="M296" s="121"/>
      <c r="N296" s="117"/>
      <c r="O296" s="113"/>
      <c r="P296" s="121"/>
      <c r="Q296" s="117"/>
    </row>
    <row r="297" spans="1:17" ht="25.5" outlineLevel="1" x14ac:dyDescent="0.2">
      <c r="A297" s="122">
        <v>75793</v>
      </c>
      <c r="B297" s="122">
        <v>75793</v>
      </c>
      <c r="C297" s="125">
        <v>44175.607703784721</v>
      </c>
      <c r="D297" s="117"/>
      <c r="E297" s="110" t="s">
        <v>239</v>
      </c>
      <c r="G297" s="110" t="s">
        <v>54</v>
      </c>
      <c r="H297" s="109">
        <v>1126</v>
      </c>
      <c r="I297" s="119" t="s">
        <v>276</v>
      </c>
      <c r="J297" s="117"/>
      <c r="K297" s="111">
        <v>174239</v>
      </c>
      <c r="L297" s="109">
        <v>1126</v>
      </c>
      <c r="M297" s="118">
        <v>4407035</v>
      </c>
      <c r="N297" s="117"/>
      <c r="O297" s="110" t="s">
        <v>55</v>
      </c>
      <c r="P297" s="119" t="s">
        <v>56</v>
      </c>
      <c r="Q297" s="117"/>
    </row>
    <row r="298" spans="1:17" ht="15" x14ac:dyDescent="0.2">
      <c r="A298" s="124"/>
      <c r="B298" s="124"/>
      <c r="C298" s="120" t="s">
        <v>6</v>
      </c>
      <c r="D298" s="117"/>
      <c r="E298" s="113"/>
      <c r="G298" s="113"/>
      <c r="H298" s="112">
        <v>1126</v>
      </c>
      <c r="I298" s="121"/>
      <c r="J298" s="117"/>
      <c r="K298" s="113"/>
      <c r="L298" s="112">
        <v>1126</v>
      </c>
      <c r="M298" s="121"/>
      <c r="N298" s="117"/>
      <c r="O298" s="113"/>
      <c r="P298" s="121"/>
      <c r="Q298" s="117"/>
    </row>
    <row r="299" spans="1:17" ht="25.5" outlineLevel="1" x14ac:dyDescent="0.2">
      <c r="A299" s="122">
        <v>75801</v>
      </c>
      <c r="B299" s="122">
        <v>75801</v>
      </c>
      <c r="C299" s="125">
        <v>44175.759866550921</v>
      </c>
      <c r="D299" s="117"/>
      <c r="E299" s="110" t="s">
        <v>278</v>
      </c>
      <c r="G299" s="110" t="s">
        <v>54</v>
      </c>
      <c r="H299" s="109">
        <v>471.48</v>
      </c>
      <c r="I299" s="119" t="s">
        <v>279</v>
      </c>
      <c r="J299" s="117"/>
      <c r="K299" s="111">
        <v>174245</v>
      </c>
      <c r="L299" s="109">
        <v>471.48</v>
      </c>
      <c r="M299" s="118">
        <v>4404033</v>
      </c>
      <c r="N299" s="117"/>
      <c r="O299" s="110" t="s">
        <v>55</v>
      </c>
      <c r="P299" s="119" t="s">
        <v>56</v>
      </c>
      <c r="Q299" s="117"/>
    </row>
    <row r="300" spans="1:17" ht="15" x14ac:dyDescent="0.2">
      <c r="A300" s="124"/>
      <c r="B300" s="124"/>
      <c r="C300" s="120" t="s">
        <v>6</v>
      </c>
      <c r="D300" s="117"/>
      <c r="E300" s="113"/>
      <c r="G300" s="113"/>
      <c r="H300" s="112">
        <v>471.48</v>
      </c>
      <c r="I300" s="121"/>
      <c r="J300" s="117"/>
      <c r="K300" s="113"/>
      <c r="L300" s="112">
        <v>471.48</v>
      </c>
      <c r="M300" s="121"/>
      <c r="N300" s="117"/>
      <c r="O300" s="113"/>
      <c r="P300" s="121"/>
      <c r="Q300" s="117"/>
    </row>
    <row r="301" spans="1:17" ht="25.5" outlineLevel="1" x14ac:dyDescent="0.2">
      <c r="A301" s="122">
        <v>75802</v>
      </c>
      <c r="B301" s="122">
        <v>75802</v>
      </c>
      <c r="C301" s="125">
        <v>44175.781147372683</v>
      </c>
      <c r="D301" s="117"/>
      <c r="E301" s="110" t="s">
        <v>280</v>
      </c>
      <c r="G301" s="110" t="s">
        <v>54</v>
      </c>
      <c r="H301" s="109">
        <v>9845.7000000000007</v>
      </c>
      <c r="I301" s="119" t="s">
        <v>75</v>
      </c>
      <c r="J301" s="117"/>
      <c r="K301" s="111">
        <v>188022</v>
      </c>
      <c r="L301" s="109">
        <v>9845.7000000000007</v>
      </c>
      <c r="M301" s="118">
        <v>5061142</v>
      </c>
      <c r="N301" s="117"/>
      <c r="O301" s="110" t="s">
        <v>55</v>
      </c>
      <c r="P301" s="119" t="s">
        <v>56</v>
      </c>
      <c r="Q301" s="117"/>
    </row>
    <row r="302" spans="1:17" ht="15" x14ac:dyDescent="0.2">
      <c r="A302" s="124"/>
      <c r="B302" s="124"/>
      <c r="C302" s="120" t="s">
        <v>6</v>
      </c>
      <c r="D302" s="117"/>
      <c r="E302" s="113"/>
      <c r="G302" s="113"/>
      <c r="H302" s="112">
        <v>9845.7000000000007</v>
      </c>
      <c r="I302" s="121"/>
      <c r="J302" s="117"/>
      <c r="K302" s="113"/>
      <c r="L302" s="112">
        <v>9845.7000000000007</v>
      </c>
      <c r="M302" s="121"/>
      <c r="N302" s="117"/>
      <c r="O302" s="113"/>
      <c r="P302" s="121"/>
      <c r="Q302" s="117"/>
    </row>
    <row r="303" spans="1:17" ht="51" outlineLevel="1" x14ac:dyDescent="0.2">
      <c r="A303" s="122">
        <v>75803</v>
      </c>
      <c r="B303" s="122">
        <v>75803</v>
      </c>
      <c r="C303" s="125">
        <v>44175.894541817128</v>
      </c>
      <c r="D303" s="117"/>
      <c r="E303" s="110" t="s">
        <v>281</v>
      </c>
      <c r="G303" s="110" t="s">
        <v>54</v>
      </c>
      <c r="H303" s="109">
        <v>1071.6199999999999</v>
      </c>
      <c r="I303" s="119" t="s">
        <v>282</v>
      </c>
      <c r="J303" s="117"/>
      <c r="K303" s="111">
        <v>174239</v>
      </c>
      <c r="L303" s="109">
        <v>1071.6199999999999</v>
      </c>
      <c r="M303" s="118">
        <v>4991035</v>
      </c>
      <c r="N303" s="117"/>
      <c r="O303" s="110" t="s">
        <v>55</v>
      </c>
      <c r="P303" s="119" t="s">
        <v>56</v>
      </c>
      <c r="Q303" s="117"/>
    </row>
    <row r="304" spans="1:17" ht="51" outlineLevel="1" x14ac:dyDescent="0.2">
      <c r="A304" s="123"/>
      <c r="B304" s="123"/>
      <c r="C304" s="125">
        <v>44175.894541817128</v>
      </c>
      <c r="D304" s="117"/>
      <c r="E304" s="110" t="s">
        <v>283</v>
      </c>
      <c r="G304" s="110" t="s">
        <v>54</v>
      </c>
      <c r="H304" s="109">
        <v>702.78</v>
      </c>
      <c r="I304" s="119" t="s">
        <v>282</v>
      </c>
      <c r="J304" s="117"/>
      <c r="K304" s="111">
        <v>174239</v>
      </c>
      <c r="L304" s="109">
        <v>702.78</v>
      </c>
      <c r="M304" s="118">
        <v>4991035</v>
      </c>
      <c r="N304" s="117"/>
      <c r="O304" s="110" t="s">
        <v>55</v>
      </c>
      <c r="P304" s="119" t="s">
        <v>56</v>
      </c>
      <c r="Q304" s="117"/>
    </row>
    <row r="305" spans="1:17" ht="15" x14ac:dyDescent="0.2">
      <c r="A305" s="124"/>
      <c r="B305" s="124"/>
      <c r="C305" s="120" t="s">
        <v>6</v>
      </c>
      <c r="D305" s="117"/>
      <c r="E305" s="113"/>
      <c r="G305" s="113"/>
      <c r="H305" s="112">
        <v>1774.4</v>
      </c>
      <c r="I305" s="121"/>
      <c r="J305" s="117"/>
      <c r="K305" s="113"/>
      <c r="L305" s="112">
        <v>1774.4</v>
      </c>
      <c r="M305" s="121"/>
      <c r="N305" s="117"/>
      <c r="O305" s="113"/>
      <c r="P305" s="121"/>
      <c r="Q305" s="117"/>
    </row>
    <row r="306" spans="1:17" ht="76.5" outlineLevel="1" x14ac:dyDescent="0.2">
      <c r="A306" s="122">
        <v>75804</v>
      </c>
      <c r="B306" s="122">
        <v>75804</v>
      </c>
      <c r="C306" s="125">
        <v>44176.319670636571</v>
      </c>
      <c r="D306" s="117"/>
      <c r="E306" s="110" t="s">
        <v>284</v>
      </c>
      <c r="G306" s="110" t="s">
        <v>54</v>
      </c>
      <c r="H306" s="109">
        <v>33909</v>
      </c>
      <c r="I306" s="119" t="s">
        <v>268</v>
      </c>
      <c r="J306" s="117"/>
      <c r="K306" s="111">
        <v>174239</v>
      </c>
      <c r="L306" s="109">
        <v>33909</v>
      </c>
      <c r="M306" s="118">
        <v>4991035</v>
      </c>
      <c r="N306" s="117"/>
      <c r="O306" s="110" t="s">
        <v>178</v>
      </c>
      <c r="P306" s="119" t="s">
        <v>56</v>
      </c>
      <c r="Q306" s="117"/>
    </row>
    <row r="307" spans="1:17" ht="15" x14ac:dyDescent="0.2">
      <c r="A307" s="124"/>
      <c r="B307" s="124"/>
      <c r="C307" s="120" t="s">
        <v>6</v>
      </c>
      <c r="D307" s="117"/>
      <c r="E307" s="113"/>
      <c r="G307" s="113"/>
      <c r="H307" s="112">
        <v>33909</v>
      </c>
      <c r="I307" s="121"/>
      <c r="J307" s="117"/>
      <c r="K307" s="113"/>
      <c r="L307" s="112">
        <v>33909</v>
      </c>
      <c r="M307" s="121"/>
      <c r="N307" s="117"/>
      <c r="O307" s="113"/>
      <c r="P307" s="121"/>
      <c r="Q307" s="117"/>
    </row>
    <row r="308" spans="1:17" outlineLevel="1" x14ac:dyDescent="0.2">
      <c r="A308" s="122">
        <v>75806</v>
      </c>
      <c r="B308" s="122">
        <v>75806</v>
      </c>
      <c r="C308" s="125">
        <v>44176.404886689816</v>
      </c>
      <c r="D308" s="117"/>
      <c r="E308" s="110" t="s">
        <v>286</v>
      </c>
      <c r="G308" s="110" t="s">
        <v>54</v>
      </c>
      <c r="H308" s="109">
        <v>65000</v>
      </c>
      <c r="I308" s="119" t="s">
        <v>287</v>
      </c>
      <c r="J308" s="117"/>
      <c r="K308" s="111">
        <v>174224</v>
      </c>
      <c r="L308" s="109">
        <v>65000</v>
      </c>
      <c r="M308" s="118">
        <v>5061145</v>
      </c>
      <c r="N308" s="117"/>
      <c r="O308" s="110" t="s">
        <v>63</v>
      </c>
      <c r="P308" s="119" t="s">
        <v>254</v>
      </c>
      <c r="Q308" s="117"/>
    </row>
    <row r="309" spans="1:17" ht="15" x14ac:dyDescent="0.2">
      <c r="A309" s="124"/>
      <c r="B309" s="124"/>
      <c r="C309" s="120" t="s">
        <v>6</v>
      </c>
      <c r="D309" s="117"/>
      <c r="E309" s="113"/>
      <c r="G309" s="113"/>
      <c r="H309" s="112">
        <v>65000</v>
      </c>
      <c r="I309" s="121"/>
      <c r="J309" s="117"/>
      <c r="K309" s="113"/>
      <c r="L309" s="112">
        <v>65000</v>
      </c>
      <c r="M309" s="121"/>
      <c r="N309" s="117"/>
      <c r="O309" s="113"/>
      <c r="P309" s="121"/>
      <c r="Q309" s="117"/>
    </row>
    <row r="310" spans="1:17" outlineLevel="1" x14ac:dyDescent="0.2">
      <c r="A310" s="122">
        <v>75807</v>
      </c>
      <c r="B310" s="122">
        <v>75807</v>
      </c>
      <c r="C310" s="125">
        <v>44176.416971840277</v>
      </c>
      <c r="D310" s="117"/>
      <c r="E310" s="110" t="s">
        <v>288</v>
      </c>
      <c r="G310" s="110" t="s">
        <v>54</v>
      </c>
      <c r="H310" s="109">
        <v>362</v>
      </c>
      <c r="I310" s="119" t="s">
        <v>289</v>
      </c>
      <c r="J310" s="117"/>
      <c r="K310" s="111">
        <v>174225</v>
      </c>
      <c r="L310" s="109">
        <v>362</v>
      </c>
      <c r="M310" s="118">
        <v>5061145</v>
      </c>
      <c r="N310" s="117"/>
      <c r="O310" s="110" t="s">
        <v>290</v>
      </c>
      <c r="P310" s="119" t="s">
        <v>254</v>
      </c>
      <c r="Q310" s="117"/>
    </row>
    <row r="311" spans="1:17" ht="15" x14ac:dyDescent="0.2">
      <c r="A311" s="124"/>
      <c r="B311" s="124"/>
      <c r="C311" s="120" t="s">
        <v>6</v>
      </c>
      <c r="D311" s="117"/>
      <c r="E311" s="113"/>
      <c r="G311" s="113"/>
      <c r="H311" s="112">
        <v>362</v>
      </c>
      <c r="I311" s="121"/>
      <c r="J311" s="117"/>
      <c r="K311" s="113"/>
      <c r="L311" s="112">
        <v>362</v>
      </c>
      <c r="M311" s="121"/>
      <c r="N311" s="117"/>
      <c r="O311" s="113"/>
      <c r="P311" s="121"/>
      <c r="Q311" s="117"/>
    </row>
    <row r="312" spans="1:17" ht="38.25" outlineLevel="1" x14ac:dyDescent="0.2">
      <c r="A312" s="122">
        <v>75809</v>
      </c>
      <c r="B312" s="122">
        <v>75809</v>
      </c>
      <c r="C312" s="125">
        <v>44176.427979131942</v>
      </c>
      <c r="D312" s="117"/>
      <c r="E312" s="110" t="s">
        <v>291</v>
      </c>
      <c r="G312" s="110" t="s">
        <v>54</v>
      </c>
      <c r="H312" s="109">
        <v>1730</v>
      </c>
      <c r="I312" s="119" t="s">
        <v>292</v>
      </c>
      <c r="J312" s="117"/>
      <c r="K312" s="111">
        <v>174239</v>
      </c>
      <c r="L312" s="109">
        <v>1730</v>
      </c>
      <c r="M312" s="118">
        <v>4991035</v>
      </c>
      <c r="N312" s="117"/>
      <c r="O312" s="110" t="s">
        <v>293</v>
      </c>
      <c r="P312" s="119" t="s">
        <v>56</v>
      </c>
      <c r="Q312" s="117"/>
    </row>
    <row r="313" spans="1:17" ht="25.5" outlineLevel="1" x14ac:dyDescent="0.2">
      <c r="A313" s="123"/>
      <c r="B313" s="123"/>
      <c r="C313" s="125">
        <v>44176.427979131942</v>
      </c>
      <c r="D313" s="117"/>
      <c r="E313" s="110" t="s">
        <v>294</v>
      </c>
      <c r="G313" s="110" t="s">
        <v>54</v>
      </c>
      <c r="H313" s="109">
        <v>15113.91</v>
      </c>
      <c r="I313" s="119" t="s">
        <v>292</v>
      </c>
      <c r="J313" s="117"/>
      <c r="K313" s="111">
        <v>174239</v>
      </c>
      <c r="L313" s="109">
        <v>15113.91</v>
      </c>
      <c r="M313" s="118">
        <v>4991035</v>
      </c>
      <c r="N313" s="117"/>
      <c r="O313" s="110" t="s">
        <v>293</v>
      </c>
      <c r="P313" s="119" t="s">
        <v>56</v>
      </c>
      <c r="Q313" s="117"/>
    </row>
    <row r="314" spans="1:17" ht="15" x14ac:dyDescent="0.2">
      <c r="A314" s="124"/>
      <c r="B314" s="124"/>
      <c r="C314" s="120" t="s">
        <v>6</v>
      </c>
      <c r="D314" s="117"/>
      <c r="E314" s="113"/>
      <c r="G314" s="113"/>
      <c r="H314" s="112">
        <v>16843.91</v>
      </c>
      <c r="I314" s="121"/>
      <c r="J314" s="117"/>
      <c r="K314" s="113"/>
      <c r="L314" s="112">
        <v>16843.91</v>
      </c>
      <c r="M314" s="121"/>
      <c r="N314" s="117"/>
      <c r="O314" s="113"/>
      <c r="P314" s="121"/>
      <c r="Q314" s="117"/>
    </row>
    <row r="315" spans="1:17" ht="38.25" outlineLevel="1" x14ac:dyDescent="0.2">
      <c r="A315" s="122">
        <v>75810</v>
      </c>
      <c r="B315" s="122">
        <v>75810</v>
      </c>
      <c r="C315" s="125">
        <v>44176.493755787036</v>
      </c>
      <c r="D315" s="117"/>
      <c r="E315" s="110" t="s">
        <v>295</v>
      </c>
      <c r="G315" s="110" t="s">
        <v>54</v>
      </c>
      <c r="H315" s="109">
        <v>121638.96</v>
      </c>
      <c r="I315" s="119" t="s">
        <v>296</v>
      </c>
      <c r="J315" s="117"/>
      <c r="K315" s="111">
        <v>174224</v>
      </c>
      <c r="L315" s="109">
        <v>121638.96</v>
      </c>
      <c r="M315" s="118">
        <v>5061145</v>
      </c>
      <c r="N315" s="117"/>
      <c r="O315" s="110" t="s">
        <v>297</v>
      </c>
      <c r="P315" s="119" t="s">
        <v>111</v>
      </c>
      <c r="Q315" s="117"/>
    </row>
    <row r="316" spans="1:17" ht="15" x14ac:dyDescent="0.2">
      <c r="A316" s="124"/>
      <c r="B316" s="124"/>
      <c r="C316" s="120" t="s">
        <v>6</v>
      </c>
      <c r="D316" s="117"/>
      <c r="E316" s="113"/>
      <c r="G316" s="113"/>
      <c r="H316" s="112">
        <v>121638.96</v>
      </c>
      <c r="I316" s="121"/>
      <c r="J316" s="117"/>
      <c r="K316" s="113"/>
      <c r="L316" s="112">
        <v>121638.96</v>
      </c>
      <c r="M316" s="121"/>
      <c r="N316" s="117"/>
      <c r="O316" s="113"/>
      <c r="P316" s="121"/>
      <c r="Q316" s="117"/>
    </row>
    <row r="317" spans="1:17" outlineLevel="1" x14ac:dyDescent="0.2">
      <c r="A317" s="122">
        <v>75812</v>
      </c>
      <c r="B317" s="122">
        <v>75812</v>
      </c>
      <c r="C317" s="125">
        <v>44176.500205474535</v>
      </c>
      <c r="D317" s="117"/>
      <c r="E317" s="110" t="s">
        <v>298</v>
      </c>
      <c r="G317" s="110" t="s">
        <v>54</v>
      </c>
      <c r="H317" s="109">
        <v>470.3</v>
      </c>
      <c r="I317" s="119" t="s">
        <v>299</v>
      </c>
      <c r="J317" s="117"/>
      <c r="K317" s="111">
        <v>188022</v>
      </c>
      <c r="L317" s="109">
        <v>470.3</v>
      </c>
      <c r="M317" s="118">
        <v>5061142</v>
      </c>
      <c r="N317" s="117"/>
      <c r="O317" s="110" t="s">
        <v>290</v>
      </c>
      <c r="P317" s="119" t="s">
        <v>254</v>
      </c>
      <c r="Q317" s="117"/>
    </row>
    <row r="318" spans="1:17" outlineLevel="1" x14ac:dyDescent="0.2">
      <c r="A318" s="123"/>
      <c r="B318" s="123"/>
      <c r="C318" s="125">
        <v>44176.500205474535</v>
      </c>
      <c r="D318" s="117"/>
      <c r="E318" s="110" t="s">
        <v>298</v>
      </c>
      <c r="G318" s="110" t="s">
        <v>54</v>
      </c>
      <c r="H318" s="109">
        <v>470.3</v>
      </c>
      <c r="I318" s="119" t="s">
        <v>300</v>
      </c>
      <c r="J318" s="117"/>
      <c r="K318" s="111">
        <v>188022</v>
      </c>
      <c r="L318" s="109">
        <v>470.3</v>
      </c>
      <c r="M318" s="118">
        <v>5061142</v>
      </c>
      <c r="N318" s="117"/>
      <c r="O318" s="110" t="s">
        <v>290</v>
      </c>
      <c r="P318" s="119" t="s">
        <v>254</v>
      </c>
      <c r="Q318" s="117"/>
    </row>
    <row r="319" spans="1:17" outlineLevel="1" x14ac:dyDescent="0.2">
      <c r="A319" s="123"/>
      <c r="B319" s="123"/>
      <c r="C319" s="125">
        <v>44176.500205474535</v>
      </c>
      <c r="D319" s="117"/>
      <c r="E319" s="110" t="s">
        <v>298</v>
      </c>
      <c r="G319" s="110" t="s">
        <v>54</v>
      </c>
      <c r="H319" s="109">
        <v>470.3</v>
      </c>
      <c r="I319" s="119" t="s">
        <v>301</v>
      </c>
      <c r="J319" s="117"/>
      <c r="K319" s="111">
        <v>188022</v>
      </c>
      <c r="L319" s="109">
        <v>470.3</v>
      </c>
      <c r="M319" s="118">
        <v>5061142</v>
      </c>
      <c r="N319" s="117"/>
      <c r="O319" s="110" t="s">
        <v>290</v>
      </c>
      <c r="P319" s="119" t="s">
        <v>254</v>
      </c>
      <c r="Q319" s="117"/>
    </row>
    <row r="320" spans="1:17" outlineLevel="1" x14ac:dyDescent="0.2">
      <c r="A320" s="123"/>
      <c r="B320" s="123"/>
      <c r="C320" s="125">
        <v>44176.500205474535</v>
      </c>
      <c r="D320" s="117"/>
      <c r="E320" s="110" t="s">
        <v>298</v>
      </c>
      <c r="G320" s="110" t="s">
        <v>54</v>
      </c>
      <c r="H320" s="109">
        <v>470.3</v>
      </c>
      <c r="I320" s="119" t="s">
        <v>302</v>
      </c>
      <c r="J320" s="117"/>
      <c r="K320" s="111">
        <v>188022</v>
      </c>
      <c r="L320" s="109">
        <v>470.3</v>
      </c>
      <c r="M320" s="118">
        <v>5061142</v>
      </c>
      <c r="N320" s="117"/>
      <c r="O320" s="110" t="s">
        <v>290</v>
      </c>
      <c r="P320" s="119" t="s">
        <v>254</v>
      </c>
      <c r="Q320" s="117"/>
    </row>
    <row r="321" spans="1:17" outlineLevel="1" x14ac:dyDescent="0.2">
      <c r="A321" s="123"/>
      <c r="B321" s="123"/>
      <c r="C321" s="125">
        <v>44176.500205474535</v>
      </c>
      <c r="D321" s="117"/>
      <c r="E321" s="110" t="s">
        <v>298</v>
      </c>
      <c r="G321" s="110" t="s">
        <v>54</v>
      </c>
      <c r="H321" s="109">
        <v>470.3</v>
      </c>
      <c r="I321" s="119" t="s">
        <v>303</v>
      </c>
      <c r="J321" s="117"/>
      <c r="K321" s="111">
        <v>188022</v>
      </c>
      <c r="L321" s="109">
        <v>470.3</v>
      </c>
      <c r="M321" s="118">
        <v>5061142</v>
      </c>
      <c r="N321" s="117"/>
      <c r="O321" s="110" t="s">
        <v>290</v>
      </c>
      <c r="P321" s="119" t="s">
        <v>254</v>
      </c>
      <c r="Q321" s="117"/>
    </row>
    <row r="322" spans="1:17" outlineLevel="1" x14ac:dyDescent="0.2">
      <c r="A322" s="123"/>
      <c r="B322" s="123"/>
      <c r="C322" s="125">
        <v>44176.500205474535</v>
      </c>
      <c r="D322" s="117"/>
      <c r="E322" s="110" t="s">
        <v>298</v>
      </c>
      <c r="G322" s="110" t="s">
        <v>54</v>
      </c>
      <c r="H322" s="109">
        <v>470.3</v>
      </c>
      <c r="I322" s="119" t="s">
        <v>304</v>
      </c>
      <c r="J322" s="117"/>
      <c r="K322" s="111">
        <v>188022</v>
      </c>
      <c r="L322" s="109">
        <v>470.3</v>
      </c>
      <c r="M322" s="118">
        <v>5061142</v>
      </c>
      <c r="N322" s="117"/>
      <c r="O322" s="110" t="s">
        <v>290</v>
      </c>
      <c r="P322" s="119" t="s">
        <v>254</v>
      </c>
      <c r="Q322" s="117"/>
    </row>
    <row r="323" spans="1:17" outlineLevel="1" x14ac:dyDescent="0.2">
      <c r="A323" s="123"/>
      <c r="B323" s="123"/>
      <c r="C323" s="125">
        <v>44176.500205474535</v>
      </c>
      <c r="D323" s="117"/>
      <c r="E323" s="110" t="s">
        <v>298</v>
      </c>
      <c r="G323" s="110" t="s">
        <v>54</v>
      </c>
      <c r="H323" s="109">
        <v>470.3</v>
      </c>
      <c r="I323" s="119" t="s">
        <v>305</v>
      </c>
      <c r="J323" s="117"/>
      <c r="K323" s="111">
        <v>188022</v>
      </c>
      <c r="L323" s="109">
        <v>470.3</v>
      </c>
      <c r="M323" s="118">
        <v>5061142</v>
      </c>
      <c r="N323" s="117"/>
      <c r="O323" s="110" t="s">
        <v>290</v>
      </c>
      <c r="P323" s="119" t="s">
        <v>254</v>
      </c>
      <c r="Q323" s="117"/>
    </row>
    <row r="324" spans="1:17" outlineLevel="1" x14ac:dyDescent="0.2">
      <c r="A324" s="123"/>
      <c r="B324" s="123"/>
      <c r="C324" s="125">
        <v>44176.500205474535</v>
      </c>
      <c r="D324" s="117"/>
      <c r="E324" s="110" t="s">
        <v>298</v>
      </c>
      <c r="G324" s="110" t="s">
        <v>54</v>
      </c>
      <c r="H324" s="109">
        <v>470.3</v>
      </c>
      <c r="I324" s="119" t="s">
        <v>306</v>
      </c>
      <c r="J324" s="117"/>
      <c r="K324" s="111">
        <v>188022</v>
      </c>
      <c r="L324" s="109">
        <v>470.3</v>
      </c>
      <c r="M324" s="118">
        <v>5061142</v>
      </c>
      <c r="N324" s="117"/>
      <c r="O324" s="110" t="s">
        <v>290</v>
      </c>
      <c r="P324" s="119" t="s">
        <v>254</v>
      </c>
      <c r="Q324" s="117"/>
    </row>
    <row r="325" spans="1:17" ht="15" x14ac:dyDescent="0.2">
      <c r="A325" s="124"/>
      <c r="B325" s="124"/>
      <c r="C325" s="120" t="s">
        <v>6</v>
      </c>
      <c r="D325" s="117"/>
      <c r="E325" s="113"/>
      <c r="G325" s="113"/>
      <c r="H325" s="112">
        <v>3762.4</v>
      </c>
      <c r="I325" s="121"/>
      <c r="J325" s="117"/>
      <c r="K325" s="113"/>
      <c r="L325" s="112">
        <v>3762.4</v>
      </c>
      <c r="M325" s="121"/>
      <c r="N325" s="117"/>
      <c r="O325" s="113"/>
      <c r="P325" s="121"/>
      <c r="Q325" s="117"/>
    </row>
    <row r="326" spans="1:17" outlineLevel="1" x14ac:dyDescent="0.2">
      <c r="A326" s="122">
        <v>75814</v>
      </c>
      <c r="B326" s="122">
        <v>75814</v>
      </c>
      <c r="C326" s="125">
        <v>44176.518521608792</v>
      </c>
      <c r="D326" s="117"/>
      <c r="E326" s="110" t="s">
        <v>307</v>
      </c>
      <c r="G326" s="110" t="s">
        <v>54</v>
      </c>
      <c r="H326" s="109">
        <v>1000</v>
      </c>
      <c r="I326" s="119" t="s">
        <v>308</v>
      </c>
      <c r="J326" s="117"/>
      <c r="K326" s="111">
        <v>174252</v>
      </c>
      <c r="L326" s="109">
        <v>1000</v>
      </c>
      <c r="M326" s="118">
        <v>4250043</v>
      </c>
      <c r="N326" s="117"/>
      <c r="O326" s="110" t="s">
        <v>293</v>
      </c>
      <c r="P326" s="119" t="s">
        <v>56</v>
      </c>
      <c r="Q326" s="117"/>
    </row>
    <row r="327" spans="1:17" ht="15" x14ac:dyDescent="0.2">
      <c r="A327" s="124"/>
      <c r="B327" s="124"/>
      <c r="C327" s="120" t="s">
        <v>6</v>
      </c>
      <c r="D327" s="117"/>
      <c r="E327" s="113"/>
      <c r="G327" s="113"/>
      <c r="H327" s="112">
        <v>1000</v>
      </c>
      <c r="I327" s="121"/>
      <c r="J327" s="117"/>
      <c r="K327" s="113"/>
      <c r="L327" s="112">
        <v>1000</v>
      </c>
      <c r="M327" s="121"/>
      <c r="N327" s="117"/>
      <c r="O327" s="113"/>
      <c r="P327" s="121"/>
      <c r="Q327" s="117"/>
    </row>
    <row r="328" spans="1:17" ht="25.5" outlineLevel="1" x14ac:dyDescent="0.2">
      <c r="A328" s="122">
        <v>75815</v>
      </c>
      <c r="B328" s="122">
        <v>75815</v>
      </c>
      <c r="C328" s="125">
        <v>44176.521969212961</v>
      </c>
      <c r="D328" s="117"/>
      <c r="E328" s="110" t="s">
        <v>309</v>
      </c>
      <c r="G328" s="110" t="s">
        <v>54</v>
      </c>
      <c r="H328" s="109">
        <v>207158.72</v>
      </c>
      <c r="I328" s="119" t="s">
        <v>310</v>
      </c>
      <c r="J328" s="117"/>
      <c r="K328" s="111">
        <v>174270</v>
      </c>
      <c r="L328" s="109">
        <v>207158.72</v>
      </c>
      <c r="M328" s="118">
        <v>4183087</v>
      </c>
      <c r="N328" s="117"/>
      <c r="O328" s="110" t="s">
        <v>178</v>
      </c>
      <c r="P328" s="119" t="s">
        <v>56</v>
      </c>
      <c r="Q328" s="117"/>
    </row>
    <row r="329" spans="1:17" ht="15" x14ac:dyDescent="0.2">
      <c r="A329" s="124"/>
      <c r="B329" s="124"/>
      <c r="C329" s="120" t="s">
        <v>6</v>
      </c>
      <c r="D329" s="117"/>
      <c r="E329" s="113"/>
      <c r="G329" s="113"/>
      <c r="H329" s="112">
        <v>207158.72</v>
      </c>
      <c r="I329" s="121"/>
      <c r="J329" s="117"/>
      <c r="K329" s="113"/>
      <c r="L329" s="112">
        <v>207158.72</v>
      </c>
      <c r="M329" s="121"/>
      <c r="N329" s="117"/>
      <c r="O329" s="113"/>
      <c r="P329" s="121"/>
      <c r="Q329" s="117"/>
    </row>
    <row r="330" spans="1:17" ht="25.5" outlineLevel="1" x14ac:dyDescent="0.2">
      <c r="A330" s="122">
        <v>75816</v>
      </c>
      <c r="B330" s="122">
        <v>75816</v>
      </c>
      <c r="C330" s="125">
        <v>44176.527294675921</v>
      </c>
      <c r="D330" s="117"/>
      <c r="E330" s="110" t="s">
        <v>311</v>
      </c>
      <c r="G330" s="110" t="s">
        <v>54</v>
      </c>
      <c r="H330" s="109">
        <v>106630.78</v>
      </c>
      <c r="I330" s="119" t="s">
        <v>312</v>
      </c>
      <c r="J330" s="117"/>
      <c r="K330" s="111">
        <v>174260</v>
      </c>
      <c r="L330" s="109">
        <v>106630.78</v>
      </c>
      <c r="M330" s="118">
        <v>4492087</v>
      </c>
      <c r="N330" s="117"/>
      <c r="O330" s="110" t="s">
        <v>178</v>
      </c>
      <c r="P330" s="119" t="s">
        <v>56</v>
      </c>
      <c r="Q330" s="117"/>
    </row>
    <row r="331" spans="1:17" ht="15" x14ac:dyDescent="0.2">
      <c r="A331" s="124"/>
      <c r="B331" s="124"/>
      <c r="C331" s="120" t="s">
        <v>6</v>
      </c>
      <c r="D331" s="117"/>
      <c r="E331" s="113"/>
      <c r="G331" s="113"/>
      <c r="H331" s="112">
        <v>106630.78</v>
      </c>
      <c r="I331" s="121"/>
      <c r="J331" s="117"/>
      <c r="K331" s="113"/>
      <c r="L331" s="112">
        <v>106630.78</v>
      </c>
      <c r="M331" s="121"/>
      <c r="N331" s="117"/>
      <c r="O331" s="113"/>
      <c r="P331" s="121"/>
      <c r="Q331" s="117"/>
    </row>
    <row r="332" spans="1:17" ht="25.5" outlineLevel="1" x14ac:dyDescent="0.2">
      <c r="A332" s="122">
        <v>75817</v>
      </c>
      <c r="B332" s="122">
        <v>75817</v>
      </c>
      <c r="C332" s="125">
        <v>44176.532488773148</v>
      </c>
      <c r="D332" s="117"/>
      <c r="E332" s="110" t="s">
        <v>313</v>
      </c>
      <c r="G332" s="110" t="s">
        <v>54</v>
      </c>
      <c r="H332" s="109">
        <v>4759.62</v>
      </c>
      <c r="I332" s="119" t="s">
        <v>314</v>
      </c>
      <c r="J332" s="117"/>
      <c r="K332" s="111">
        <v>174250</v>
      </c>
      <c r="L332" s="109">
        <v>4759.62</v>
      </c>
      <c r="M332" s="118">
        <v>4340084</v>
      </c>
      <c r="N332" s="117"/>
      <c r="O332" s="110" t="s">
        <v>55</v>
      </c>
      <c r="P332" s="119" t="s">
        <v>111</v>
      </c>
      <c r="Q332" s="117"/>
    </row>
    <row r="333" spans="1:17" ht="15" x14ac:dyDescent="0.2">
      <c r="A333" s="124"/>
      <c r="B333" s="124"/>
      <c r="C333" s="120" t="s">
        <v>6</v>
      </c>
      <c r="D333" s="117"/>
      <c r="E333" s="113"/>
      <c r="G333" s="113"/>
      <c r="H333" s="112">
        <v>4759.62</v>
      </c>
      <c r="I333" s="121"/>
      <c r="J333" s="117"/>
      <c r="K333" s="113"/>
      <c r="L333" s="112">
        <v>4759.62</v>
      </c>
      <c r="M333" s="121"/>
      <c r="N333" s="117"/>
      <c r="O333" s="113"/>
      <c r="P333" s="121"/>
      <c r="Q333" s="117"/>
    </row>
    <row r="334" spans="1:17" outlineLevel="1" x14ac:dyDescent="0.2">
      <c r="A334" s="122">
        <v>75819</v>
      </c>
      <c r="B334" s="122">
        <v>75819</v>
      </c>
      <c r="C334" s="125">
        <v>44176.541267210647</v>
      </c>
      <c r="D334" s="117"/>
      <c r="E334" s="110" t="s">
        <v>298</v>
      </c>
      <c r="G334" s="110" t="s">
        <v>54</v>
      </c>
      <c r="H334" s="109">
        <v>470.3</v>
      </c>
      <c r="I334" s="119" t="s">
        <v>315</v>
      </c>
      <c r="J334" s="117"/>
      <c r="K334" s="111">
        <v>188022</v>
      </c>
      <c r="L334" s="109">
        <v>470.3</v>
      </c>
      <c r="M334" s="118">
        <v>5061142</v>
      </c>
      <c r="N334" s="117"/>
      <c r="O334" s="110" t="s">
        <v>290</v>
      </c>
      <c r="P334" s="119" t="s">
        <v>254</v>
      </c>
      <c r="Q334" s="117"/>
    </row>
    <row r="335" spans="1:17" outlineLevel="1" x14ac:dyDescent="0.2">
      <c r="A335" s="123"/>
      <c r="B335" s="123"/>
      <c r="C335" s="125">
        <v>44176.541267210647</v>
      </c>
      <c r="D335" s="117"/>
      <c r="E335" s="110" t="s">
        <v>298</v>
      </c>
      <c r="G335" s="110" t="s">
        <v>54</v>
      </c>
      <c r="H335" s="109">
        <v>470.3</v>
      </c>
      <c r="I335" s="119" t="s">
        <v>316</v>
      </c>
      <c r="J335" s="117"/>
      <c r="K335" s="111">
        <v>188022</v>
      </c>
      <c r="L335" s="109">
        <v>470.3</v>
      </c>
      <c r="M335" s="118">
        <v>5061142</v>
      </c>
      <c r="N335" s="117"/>
      <c r="O335" s="110" t="s">
        <v>290</v>
      </c>
      <c r="P335" s="119" t="s">
        <v>254</v>
      </c>
      <c r="Q335" s="117"/>
    </row>
    <row r="336" spans="1:17" outlineLevel="1" x14ac:dyDescent="0.2">
      <c r="A336" s="123"/>
      <c r="B336" s="123"/>
      <c r="C336" s="125">
        <v>44176.541267210647</v>
      </c>
      <c r="D336" s="117"/>
      <c r="E336" s="110" t="s">
        <v>298</v>
      </c>
      <c r="G336" s="110" t="s">
        <v>54</v>
      </c>
      <c r="H336" s="109">
        <v>470.3</v>
      </c>
      <c r="I336" s="119" t="s">
        <v>317</v>
      </c>
      <c r="J336" s="117"/>
      <c r="K336" s="111">
        <v>188022</v>
      </c>
      <c r="L336" s="109">
        <v>470.3</v>
      </c>
      <c r="M336" s="118">
        <v>5061142</v>
      </c>
      <c r="N336" s="117"/>
      <c r="O336" s="110" t="s">
        <v>290</v>
      </c>
      <c r="P336" s="119" t="s">
        <v>254</v>
      </c>
      <c r="Q336" s="117"/>
    </row>
    <row r="337" spans="1:17" outlineLevel="1" x14ac:dyDescent="0.2">
      <c r="A337" s="123"/>
      <c r="B337" s="123"/>
      <c r="C337" s="125">
        <v>44176.541267210647</v>
      </c>
      <c r="D337" s="117"/>
      <c r="E337" s="110" t="s">
        <v>298</v>
      </c>
      <c r="G337" s="110" t="s">
        <v>54</v>
      </c>
      <c r="H337" s="109">
        <v>470.3</v>
      </c>
      <c r="I337" s="119" t="s">
        <v>318</v>
      </c>
      <c r="J337" s="117"/>
      <c r="K337" s="111">
        <v>188022</v>
      </c>
      <c r="L337" s="109">
        <v>470.3</v>
      </c>
      <c r="M337" s="118">
        <v>5061142</v>
      </c>
      <c r="N337" s="117"/>
      <c r="O337" s="110" t="s">
        <v>290</v>
      </c>
      <c r="P337" s="119" t="s">
        <v>254</v>
      </c>
      <c r="Q337" s="117"/>
    </row>
    <row r="338" spans="1:17" outlineLevel="1" x14ac:dyDescent="0.2">
      <c r="A338" s="123"/>
      <c r="B338" s="123"/>
      <c r="C338" s="125">
        <v>44176.541267210647</v>
      </c>
      <c r="D338" s="117"/>
      <c r="E338" s="110" t="s">
        <v>298</v>
      </c>
      <c r="G338" s="110" t="s">
        <v>54</v>
      </c>
      <c r="H338" s="109">
        <v>470.3</v>
      </c>
      <c r="I338" s="119" t="s">
        <v>319</v>
      </c>
      <c r="J338" s="117"/>
      <c r="K338" s="111">
        <v>188022</v>
      </c>
      <c r="L338" s="109">
        <v>470.3</v>
      </c>
      <c r="M338" s="118">
        <v>5061142</v>
      </c>
      <c r="N338" s="117"/>
      <c r="O338" s="110" t="s">
        <v>290</v>
      </c>
      <c r="P338" s="119" t="s">
        <v>254</v>
      </c>
      <c r="Q338" s="117"/>
    </row>
    <row r="339" spans="1:17" outlineLevel="1" x14ac:dyDescent="0.2">
      <c r="A339" s="123"/>
      <c r="B339" s="123"/>
      <c r="C339" s="125">
        <v>44176.541267210647</v>
      </c>
      <c r="D339" s="117"/>
      <c r="E339" s="110" t="s">
        <v>298</v>
      </c>
      <c r="G339" s="110" t="s">
        <v>54</v>
      </c>
      <c r="H339" s="109">
        <v>470.3</v>
      </c>
      <c r="I339" s="119" t="s">
        <v>320</v>
      </c>
      <c r="J339" s="117"/>
      <c r="K339" s="111">
        <v>188022</v>
      </c>
      <c r="L339" s="109">
        <v>470.3</v>
      </c>
      <c r="M339" s="118">
        <v>5061142</v>
      </c>
      <c r="N339" s="117"/>
      <c r="O339" s="110" t="s">
        <v>290</v>
      </c>
      <c r="P339" s="119" t="s">
        <v>254</v>
      </c>
      <c r="Q339" s="117"/>
    </row>
    <row r="340" spans="1:17" outlineLevel="1" x14ac:dyDescent="0.2">
      <c r="A340" s="123"/>
      <c r="B340" s="123"/>
      <c r="C340" s="125">
        <v>44176.541267210647</v>
      </c>
      <c r="D340" s="117"/>
      <c r="E340" s="110" t="s">
        <v>298</v>
      </c>
      <c r="G340" s="110" t="s">
        <v>54</v>
      </c>
      <c r="H340" s="109">
        <v>470.3</v>
      </c>
      <c r="I340" s="119" t="s">
        <v>321</v>
      </c>
      <c r="J340" s="117"/>
      <c r="K340" s="111">
        <v>188022</v>
      </c>
      <c r="L340" s="109">
        <v>470.3</v>
      </c>
      <c r="M340" s="118">
        <v>5061142</v>
      </c>
      <c r="N340" s="117"/>
      <c r="O340" s="110" t="s">
        <v>290</v>
      </c>
      <c r="P340" s="119" t="s">
        <v>254</v>
      </c>
      <c r="Q340" s="117"/>
    </row>
    <row r="341" spans="1:17" ht="15" x14ac:dyDescent="0.2">
      <c r="A341" s="124"/>
      <c r="B341" s="124"/>
      <c r="C341" s="120" t="s">
        <v>6</v>
      </c>
      <c r="D341" s="117"/>
      <c r="E341" s="113"/>
      <c r="G341" s="113"/>
      <c r="H341" s="112">
        <v>3292.1</v>
      </c>
      <c r="I341" s="121"/>
      <c r="J341" s="117"/>
      <c r="K341" s="113"/>
      <c r="L341" s="112">
        <v>3292.1</v>
      </c>
      <c r="M341" s="121"/>
      <c r="N341" s="117"/>
      <c r="O341" s="113"/>
      <c r="P341" s="121"/>
      <c r="Q341" s="117"/>
    </row>
    <row r="342" spans="1:17" ht="25.5" outlineLevel="1" x14ac:dyDescent="0.2">
      <c r="A342" s="122">
        <v>75820</v>
      </c>
      <c r="B342" s="122">
        <v>75820</v>
      </c>
      <c r="C342" s="125">
        <v>44176.571843368052</v>
      </c>
      <c r="D342" s="117"/>
      <c r="E342" s="110" t="s">
        <v>322</v>
      </c>
      <c r="G342" s="110" t="s">
        <v>54</v>
      </c>
      <c r="H342" s="109">
        <v>20000</v>
      </c>
      <c r="I342" s="119" t="s">
        <v>323</v>
      </c>
      <c r="J342" s="117"/>
      <c r="K342" s="111">
        <v>174239</v>
      </c>
      <c r="L342" s="109">
        <v>20000</v>
      </c>
      <c r="M342" s="118">
        <v>4991035</v>
      </c>
      <c r="N342" s="117"/>
      <c r="O342" s="110" t="s">
        <v>55</v>
      </c>
      <c r="P342" s="119" t="s">
        <v>56</v>
      </c>
      <c r="Q342" s="117"/>
    </row>
    <row r="343" spans="1:17" ht="15" x14ac:dyDescent="0.2">
      <c r="A343" s="124"/>
      <c r="B343" s="124"/>
      <c r="C343" s="120" t="s">
        <v>6</v>
      </c>
      <c r="D343" s="117"/>
      <c r="E343" s="113"/>
      <c r="G343" s="113"/>
      <c r="H343" s="112">
        <v>20000</v>
      </c>
      <c r="I343" s="121"/>
      <c r="J343" s="117"/>
      <c r="K343" s="113"/>
      <c r="L343" s="112">
        <v>20000</v>
      </c>
      <c r="M343" s="121"/>
      <c r="N343" s="117"/>
      <c r="O343" s="113"/>
      <c r="P343" s="121"/>
      <c r="Q343" s="117"/>
    </row>
    <row r="344" spans="1:17" ht="25.5" outlineLevel="1" x14ac:dyDescent="0.2">
      <c r="A344" s="122">
        <v>75821</v>
      </c>
      <c r="B344" s="122">
        <v>75821</v>
      </c>
      <c r="C344" s="125">
        <v>44176.574761377313</v>
      </c>
      <c r="D344" s="117"/>
      <c r="E344" s="110" t="s">
        <v>324</v>
      </c>
      <c r="G344" s="110" t="s">
        <v>54</v>
      </c>
      <c r="H344" s="109">
        <v>12548</v>
      </c>
      <c r="I344" s="119" t="s">
        <v>325</v>
      </c>
      <c r="J344" s="117"/>
      <c r="K344" s="111">
        <v>174239</v>
      </c>
      <c r="L344" s="109">
        <v>12548</v>
      </c>
      <c r="M344" s="118">
        <v>4991035</v>
      </c>
      <c r="N344" s="117"/>
      <c r="O344" s="110" t="s">
        <v>55</v>
      </c>
      <c r="P344" s="119" t="s">
        <v>56</v>
      </c>
      <c r="Q344" s="117"/>
    </row>
    <row r="345" spans="1:17" ht="15" x14ac:dyDescent="0.2">
      <c r="A345" s="124"/>
      <c r="B345" s="124"/>
      <c r="C345" s="120" t="s">
        <v>6</v>
      </c>
      <c r="D345" s="117"/>
      <c r="E345" s="113"/>
      <c r="G345" s="113"/>
      <c r="H345" s="112">
        <v>12548</v>
      </c>
      <c r="I345" s="121"/>
      <c r="J345" s="117"/>
      <c r="K345" s="113"/>
      <c r="L345" s="112">
        <v>12548</v>
      </c>
      <c r="M345" s="121"/>
      <c r="N345" s="117"/>
      <c r="O345" s="113"/>
      <c r="P345" s="121"/>
      <c r="Q345" s="117"/>
    </row>
    <row r="346" spans="1:17" ht="38.25" outlineLevel="1" x14ac:dyDescent="0.2">
      <c r="A346" s="122">
        <v>75823</v>
      </c>
      <c r="B346" s="122">
        <v>75823</v>
      </c>
      <c r="C346" s="125">
        <v>44176.610238506946</v>
      </c>
      <c r="D346" s="117"/>
      <c r="E346" s="110" t="s">
        <v>326</v>
      </c>
      <c r="G346" s="110" t="s">
        <v>54</v>
      </c>
      <c r="H346" s="109">
        <v>2928.95</v>
      </c>
      <c r="I346" s="119" t="s">
        <v>327</v>
      </c>
      <c r="J346" s="117"/>
      <c r="K346" s="111">
        <v>174264</v>
      </c>
      <c r="L346" s="109">
        <v>2928.95</v>
      </c>
      <c r="M346" s="118">
        <v>4003251</v>
      </c>
      <c r="N346" s="117"/>
      <c r="O346" s="110" t="s">
        <v>55</v>
      </c>
      <c r="P346" s="119" t="s">
        <v>56</v>
      </c>
      <c r="Q346" s="117"/>
    </row>
    <row r="347" spans="1:17" ht="15" x14ac:dyDescent="0.2">
      <c r="A347" s="124"/>
      <c r="B347" s="124"/>
      <c r="C347" s="120" t="s">
        <v>6</v>
      </c>
      <c r="D347" s="117"/>
      <c r="E347" s="113"/>
      <c r="G347" s="113"/>
      <c r="H347" s="112">
        <v>2928.95</v>
      </c>
      <c r="I347" s="121"/>
      <c r="J347" s="117"/>
      <c r="K347" s="113"/>
      <c r="L347" s="112">
        <v>2928.95</v>
      </c>
      <c r="M347" s="121"/>
      <c r="N347" s="117"/>
      <c r="O347" s="113"/>
      <c r="P347" s="121"/>
      <c r="Q347" s="117"/>
    </row>
    <row r="348" spans="1:17" ht="25.5" outlineLevel="1" x14ac:dyDescent="0.2">
      <c r="A348" s="122">
        <v>75826</v>
      </c>
      <c r="B348" s="122">
        <v>75826</v>
      </c>
      <c r="C348" s="125">
        <v>44176.639706562499</v>
      </c>
      <c r="D348" s="117"/>
      <c r="E348" s="110" t="s">
        <v>328</v>
      </c>
      <c r="G348" s="110" t="s">
        <v>54</v>
      </c>
      <c r="H348" s="109">
        <v>540</v>
      </c>
      <c r="I348" s="119" t="s">
        <v>268</v>
      </c>
      <c r="J348" s="117"/>
      <c r="K348" s="111">
        <v>174239</v>
      </c>
      <c r="L348" s="109">
        <v>540</v>
      </c>
      <c r="M348" s="118">
        <v>4407035</v>
      </c>
      <c r="N348" s="117"/>
      <c r="O348" s="110" t="s">
        <v>178</v>
      </c>
      <c r="P348" s="119" t="s">
        <v>254</v>
      </c>
      <c r="Q348" s="117"/>
    </row>
    <row r="349" spans="1:17" ht="15" x14ac:dyDescent="0.2">
      <c r="A349" s="124"/>
      <c r="B349" s="124"/>
      <c r="C349" s="120" t="s">
        <v>6</v>
      </c>
      <c r="D349" s="117"/>
      <c r="E349" s="113"/>
      <c r="G349" s="113"/>
      <c r="H349" s="112">
        <v>540</v>
      </c>
      <c r="I349" s="121"/>
      <c r="J349" s="117"/>
      <c r="K349" s="113"/>
      <c r="L349" s="112">
        <v>540</v>
      </c>
      <c r="M349" s="121"/>
      <c r="N349" s="117"/>
      <c r="O349" s="113"/>
      <c r="P349" s="121"/>
      <c r="Q349" s="117"/>
    </row>
    <row r="350" spans="1:17" ht="25.5" outlineLevel="1" x14ac:dyDescent="0.2">
      <c r="A350" s="122">
        <v>75827</v>
      </c>
      <c r="B350" s="122">
        <v>75827</v>
      </c>
      <c r="C350" s="125">
        <v>44176.658374270832</v>
      </c>
      <c r="D350" s="117"/>
      <c r="E350" s="110" t="s">
        <v>73</v>
      </c>
      <c r="G350" s="110" t="s">
        <v>54</v>
      </c>
      <c r="H350" s="109">
        <v>50</v>
      </c>
      <c r="I350" s="119" t="s">
        <v>329</v>
      </c>
      <c r="J350" s="117"/>
      <c r="K350" s="111">
        <v>174252</v>
      </c>
      <c r="L350" s="109">
        <v>50</v>
      </c>
      <c r="M350" s="118">
        <v>4430043</v>
      </c>
      <c r="N350" s="117"/>
      <c r="O350" s="110" t="s">
        <v>55</v>
      </c>
      <c r="P350" s="119" t="s">
        <v>56</v>
      </c>
      <c r="Q350" s="117"/>
    </row>
    <row r="351" spans="1:17" ht="25.5" outlineLevel="1" x14ac:dyDescent="0.2">
      <c r="A351" s="123"/>
      <c r="B351" s="123"/>
      <c r="C351" s="125">
        <v>44176.658374270832</v>
      </c>
      <c r="D351" s="117"/>
      <c r="E351" s="110" t="s">
        <v>330</v>
      </c>
      <c r="G351" s="110" t="s">
        <v>54</v>
      </c>
      <c r="H351" s="109">
        <v>800</v>
      </c>
      <c r="I351" s="119" t="s">
        <v>329</v>
      </c>
      <c r="J351" s="117"/>
      <c r="K351" s="111">
        <v>174252</v>
      </c>
      <c r="L351" s="109">
        <v>800</v>
      </c>
      <c r="M351" s="118">
        <v>4430043</v>
      </c>
      <c r="N351" s="117"/>
      <c r="O351" s="110" t="s">
        <v>55</v>
      </c>
      <c r="P351" s="119" t="s">
        <v>56</v>
      </c>
      <c r="Q351" s="117"/>
    </row>
    <row r="352" spans="1:17" ht="15" x14ac:dyDescent="0.2">
      <c r="A352" s="124"/>
      <c r="B352" s="124"/>
      <c r="C352" s="120" t="s">
        <v>6</v>
      </c>
      <c r="D352" s="117"/>
      <c r="E352" s="113"/>
      <c r="G352" s="113"/>
      <c r="H352" s="112">
        <v>850</v>
      </c>
      <c r="I352" s="121"/>
      <c r="J352" s="117"/>
      <c r="K352" s="113"/>
      <c r="L352" s="112">
        <v>850</v>
      </c>
      <c r="M352" s="121"/>
      <c r="N352" s="117"/>
      <c r="O352" s="113"/>
      <c r="P352" s="121"/>
      <c r="Q352" s="117"/>
    </row>
    <row r="353" spans="1:17" ht="25.5" outlineLevel="1" x14ac:dyDescent="0.2">
      <c r="A353" s="122">
        <v>75828</v>
      </c>
      <c r="B353" s="122">
        <v>75828</v>
      </c>
      <c r="C353" s="125">
        <v>44176.671869641199</v>
      </c>
      <c r="D353" s="117"/>
      <c r="E353" s="110" t="s">
        <v>73</v>
      </c>
      <c r="G353" s="110" t="s">
        <v>54</v>
      </c>
      <c r="H353" s="109">
        <v>50</v>
      </c>
      <c r="I353" s="119" t="s">
        <v>331</v>
      </c>
      <c r="J353" s="117"/>
      <c r="K353" s="111">
        <v>174252</v>
      </c>
      <c r="L353" s="109">
        <v>50</v>
      </c>
      <c r="M353" s="118">
        <v>4250043</v>
      </c>
      <c r="N353" s="117"/>
      <c r="O353" s="110" t="s">
        <v>55</v>
      </c>
      <c r="P353" s="119" t="s">
        <v>56</v>
      </c>
      <c r="Q353" s="117"/>
    </row>
    <row r="354" spans="1:17" ht="25.5" outlineLevel="1" x14ac:dyDescent="0.2">
      <c r="A354" s="123"/>
      <c r="B354" s="123"/>
      <c r="C354" s="125">
        <v>44176.671869641199</v>
      </c>
      <c r="D354" s="117"/>
      <c r="E354" s="110" t="s">
        <v>330</v>
      </c>
      <c r="G354" s="110" t="s">
        <v>54</v>
      </c>
      <c r="H354" s="109">
        <v>800</v>
      </c>
      <c r="I354" s="119" t="s">
        <v>331</v>
      </c>
      <c r="J354" s="117"/>
      <c r="K354" s="111">
        <v>174252</v>
      </c>
      <c r="L354" s="109">
        <v>800</v>
      </c>
      <c r="M354" s="118">
        <v>4250043</v>
      </c>
      <c r="N354" s="117"/>
      <c r="O354" s="110" t="s">
        <v>55</v>
      </c>
      <c r="P354" s="119" t="s">
        <v>56</v>
      </c>
      <c r="Q354" s="117"/>
    </row>
    <row r="355" spans="1:17" ht="15" x14ac:dyDescent="0.2">
      <c r="A355" s="124"/>
      <c r="B355" s="124"/>
      <c r="C355" s="120" t="s">
        <v>6</v>
      </c>
      <c r="D355" s="117"/>
      <c r="E355" s="113"/>
      <c r="G355" s="113"/>
      <c r="H355" s="112">
        <v>850</v>
      </c>
      <c r="I355" s="121"/>
      <c r="J355" s="117"/>
      <c r="K355" s="113"/>
      <c r="L355" s="112">
        <v>850</v>
      </c>
      <c r="M355" s="121"/>
      <c r="N355" s="117"/>
      <c r="O355" s="113"/>
      <c r="P355" s="121"/>
      <c r="Q355" s="117"/>
    </row>
    <row r="356" spans="1:17" ht="25.5" outlineLevel="1" x14ac:dyDescent="0.2">
      <c r="A356" s="122">
        <v>75832</v>
      </c>
      <c r="B356" s="122">
        <v>75832</v>
      </c>
      <c r="C356" s="125">
        <v>44176.700843136576</v>
      </c>
      <c r="D356" s="117"/>
      <c r="E356" s="110" t="s">
        <v>332</v>
      </c>
      <c r="G356" s="110" t="s">
        <v>54</v>
      </c>
      <c r="H356" s="109">
        <v>50</v>
      </c>
      <c r="I356" s="119" t="s">
        <v>329</v>
      </c>
      <c r="J356" s="117"/>
      <c r="K356" s="111">
        <v>174252</v>
      </c>
      <c r="L356" s="109">
        <v>50</v>
      </c>
      <c r="M356" s="118">
        <v>4430043</v>
      </c>
      <c r="N356" s="117"/>
      <c r="O356" s="110" t="s">
        <v>55</v>
      </c>
      <c r="P356" s="119" t="s">
        <v>56</v>
      </c>
      <c r="Q356" s="117"/>
    </row>
    <row r="357" spans="1:17" ht="25.5" outlineLevel="1" x14ac:dyDescent="0.2">
      <c r="A357" s="123"/>
      <c r="B357" s="123"/>
      <c r="C357" s="125">
        <v>44176.700843136576</v>
      </c>
      <c r="D357" s="117"/>
      <c r="E357" s="110" t="s">
        <v>333</v>
      </c>
      <c r="G357" s="110" t="s">
        <v>54</v>
      </c>
      <c r="H357" s="109">
        <v>100</v>
      </c>
      <c r="I357" s="119" t="s">
        <v>329</v>
      </c>
      <c r="J357" s="117"/>
      <c r="K357" s="111">
        <v>174252</v>
      </c>
      <c r="L357" s="109">
        <v>100</v>
      </c>
      <c r="M357" s="118">
        <v>4430043</v>
      </c>
      <c r="N357" s="117"/>
      <c r="O357" s="110" t="s">
        <v>55</v>
      </c>
      <c r="P357" s="119" t="s">
        <v>56</v>
      </c>
      <c r="Q357" s="117"/>
    </row>
    <row r="358" spans="1:17" ht="25.5" outlineLevel="1" x14ac:dyDescent="0.2">
      <c r="A358" s="123"/>
      <c r="B358" s="123"/>
      <c r="C358" s="125">
        <v>44176.700843136576</v>
      </c>
      <c r="D358" s="117"/>
      <c r="E358" s="110" t="s">
        <v>334</v>
      </c>
      <c r="G358" s="110" t="s">
        <v>54</v>
      </c>
      <c r="H358" s="109">
        <v>100</v>
      </c>
      <c r="I358" s="119" t="s">
        <v>329</v>
      </c>
      <c r="J358" s="117"/>
      <c r="K358" s="111">
        <v>174252</v>
      </c>
      <c r="L358" s="109">
        <v>100</v>
      </c>
      <c r="M358" s="118">
        <v>4430043</v>
      </c>
      <c r="N358" s="117"/>
      <c r="O358" s="110" t="s">
        <v>55</v>
      </c>
      <c r="P358" s="119" t="s">
        <v>56</v>
      </c>
      <c r="Q358" s="117"/>
    </row>
    <row r="359" spans="1:17" ht="15" x14ac:dyDescent="0.2">
      <c r="A359" s="124"/>
      <c r="B359" s="124"/>
      <c r="C359" s="120" t="s">
        <v>6</v>
      </c>
      <c r="D359" s="117"/>
      <c r="E359" s="113"/>
      <c r="G359" s="113"/>
      <c r="H359" s="112">
        <v>250</v>
      </c>
      <c r="I359" s="121"/>
      <c r="J359" s="117"/>
      <c r="K359" s="113"/>
      <c r="L359" s="112">
        <v>250</v>
      </c>
      <c r="M359" s="121"/>
      <c r="N359" s="117"/>
      <c r="O359" s="113"/>
      <c r="P359" s="121"/>
      <c r="Q359" s="117"/>
    </row>
    <row r="360" spans="1:17" outlineLevel="1" x14ac:dyDescent="0.2">
      <c r="A360" s="122">
        <v>75833</v>
      </c>
      <c r="B360" s="122">
        <v>75833</v>
      </c>
      <c r="C360" s="125">
        <v>44176.703536921297</v>
      </c>
      <c r="D360" s="117"/>
      <c r="E360" s="110" t="s">
        <v>267</v>
      </c>
      <c r="G360" s="110" t="s">
        <v>54</v>
      </c>
      <c r="H360" s="109">
        <v>20118.3</v>
      </c>
      <c r="I360" s="119" t="s">
        <v>62</v>
      </c>
      <c r="J360" s="117"/>
      <c r="K360" s="111">
        <v>93048</v>
      </c>
      <c r="L360" s="109">
        <v>20118.3</v>
      </c>
      <c r="M360" s="118">
        <v>5013103</v>
      </c>
      <c r="N360" s="117"/>
      <c r="O360" s="110" t="s">
        <v>277</v>
      </c>
      <c r="P360" s="119" t="s">
        <v>56</v>
      </c>
      <c r="Q360" s="117"/>
    </row>
    <row r="361" spans="1:17" ht="15" x14ac:dyDescent="0.2">
      <c r="A361" s="124"/>
      <c r="B361" s="124"/>
      <c r="C361" s="120" t="s">
        <v>6</v>
      </c>
      <c r="D361" s="117"/>
      <c r="E361" s="113"/>
      <c r="G361" s="113"/>
      <c r="H361" s="112">
        <v>20118.3</v>
      </c>
      <c r="I361" s="121"/>
      <c r="J361" s="117"/>
      <c r="K361" s="113"/>
      <c r="L361" s="112">
        <v>20118.3</v>
      </c>
      <c r="M361" s="121"/>
      <c r="N361" s="117"/>
      <c r="O361" s="113"/>
      <c r="P361" s="121"/>
      <c r="Q361" s="117"/>
    </row>
    <row r="362" spans="1:17" ht="25.5" outlineLevel="1" x14ac:dyDescent="0.2">
      <c r="A362" s="122">
        <v>75834</v>
      </c>
      <c r="B362" s="122">
        <v>75834</v>
      </c>
      <c r="C362" s="125">
        <v>44176.714967210646</v>
      </c>
      <c r="D362" s="117"/>
      <c r="E362" s="110" t="s">
        <v>335</v>
      </c>
      <c r="G362" s="110" t="s">
        <v>54</v>
      </c>
      <c r="H362" s="109">
        <v>50</v>
      </c>
      <c r="I362" s="119" t="s">
        <v>331</v>
      </c>
      <c r="J362" s="117"/>
      <c r="K362" s="111">
        <v>174252</v>
      </c>
      <c r="L362" s="109">
        <v>50</v>
      </c>
      <c r="M362" s="118">
        <v>4250043</v>
      </c>
      <c r="N362" s="117"/>
      <c r="O362" s="110" t="s">
        <v>55</v>
      </c>
      <c r="P362" s="119" t="s">
        <v>56</v>
      </c>
      <c r="Q362" s="117"/>
    </row>
    <row r="363" spans="1:17" ht="25.5" outlineLevel="1" x14ac:dyDescent="0.2">
      <c r="A363" s="123"/>
      <c r="B363" s="123"/>
      <c r="C363" s="125">
        <v>44176.714967210646</v>
      </c>
      <c r="D363" s="117"/>
      <c r="E363" s="110" t="s">
        <v>336</v>
      </c>
      <c r="G363" s="110" t="s">
        <v>54</v>
      </c>
      <c r="H363" s="109">
        <v>100</v>
      </c>
      <c r="I363" s="119" t="s">
        <v>331</v>
      </c>
      <c r="J363" s="117"/>
      <c r="K363" s="111">
        <v>174252</v>
      </c>
      <c r="L363" s="109">
        <v>100</v>
      </c>
      <c r="M363" s="118">
        <v>4250043</v>
      </c>
      <c r="N363" s="117"/>
      <c r="O363" s="110" t="s">
        <v>55</v>
      </c>
      <c r="P363" s="119" t="s">
        <v>56</v>
      </c>
      <c r="Q363" s="117"/>
    </row>
    <row r="364" spans="1:17" ht="25.5" outlineLevel="1" x14ac:dyDescent="0.2">
      <c r="A364" s="123"/>
      <c r="B364" s="123"/>
      <c r="C364" s="125">
        <v>44176.714967210646</v>
      </c>
      <c r="D364" s="117"/>
      <c r="E364" s="110" t="s">
        <v>337</v>
      </c>
      <c r="G364" s="110" t="s">
        <v>54</v>
      </c>
      <c r="H364" s="109">
        <v>100</v>
      </c>
      <c r="I364" s="119" t="s">
        <v>331</v>
      </c>
      <c r="J364" s="117"/>
      <c r="K364" s="111">
        <v>174252</v>
      </c>
      <c r="L364" s="109">
        <v>100</v>
      </c>
      <c r="M364" s="118">
        <v>4250043</v>
      </c>
      <c r="N364" s="117"/>
      <c r="O364" s="110" t="s">
        <v>55</v>
      </c>
      <c r="P364" s="119" t="s">
        <v>56</v>
      </c>
      <c r="Q364" s="117"/>
    </row>
    <row r="365" spans="1:17" ht="25.5" outlineLevel="1" x14ac:dyDescent="0.2">
      <c r="A365" s="123"/>
      <c r="B365" s="123"/>
      <c r="C365" s="125">
        <v>44176.714967210646</v>
      </c>
      <c r="D365" s="117"/>
      <c r="E365" s="110" t="s">
        <v>338</v>
      </c>
      <c r="G365" s="110" t="s">
        <v>54</v>
      </c>
      <c r="H365" s="109">
        <v>100</v>
      </c>
      <c r="I365" s="119" t="s">
        <v>331</v>
      </c>
      <c r="J365" s="117"/>
      <c r="K365" s="111">
        <v>174252</v>
      </c>
      <c r="L365" s="109">
        <v>100</v>
      </c>
      <c r="M365" s="118">
        <v>4250043</v>
      </c>
      <c r="N365" s="117"/>
      <c r="O365" s="110" t="s">
        <v>55</v>
      </c>
      <c r="P365" s="119" t="s">
        <v>56</v>
      </c>
      <c r="Q365" s="117"/>
    </row>
    <row r="366" spans="1:17" ht="25.5" outlineLevel="1" x14ac:dyDescent="0.2">
      <c r="A366" s="123"/>
      <c r="B366" s="123"/>
      <c r="C366" s="125">
        <v>44176.714967210646</v>
      </c>
      <c r="D366" s="117"/>
      <c r="E366" s="110" t="s">
        <v>339</v>
      </c>
      <c r="G366" s="110" t="s">
        <v>54</v>
      </c>
      <c r="H366" s="109">
        <v>150</v>
      </c>
      <c r="I366" s="119" t="s">
        <v>331</v>
      </c>
      <c r="J366" s="117"/>
      <c r="K366" s="111">
        <v>174252</v>
      </c>
      <c r="L366" s="109">
        <v>150</v>
      </c>
      <c r="M366" s="118">
        <v>4250043</v>
      </c>
      <c r="N366" s="117"/>
      <c r="O366" s="110" t="s">
        <v>55</v>
      </c>
      <c r="P366" s="119" t="s">
        <v>56</v>
      </c>
      <c r="Q366" s="117"/>
    </row>
    <row r="367" spans="1:17" ht="25.5" outlineLevel="1" x14ac:dyDescent="0.2">
      <c r="A367" s="123"/>
      <c r="B367" s="123"/>
      <c r="C367" s="125">
        <v>44176.714967210646</v>
      </c>
      <c r="D367" s="117"/>
      <c r="E367" s="110" t="s">
        <v>340</v>
      </c>
      <c r="G367" s="110" t="s">
        <v>54</v>
      </c>
      <c r="H367" s="109">
        <v>200</v>
      </c>
      <c r="I367" s="119" t="s">
        <v>331</v>
      </c>
      <c r="J367" s="117"/>
      <c r="K367" s="111">
        <v>174252</v>
      </c>
      <c r="L367" s="109">
        <v>200</v>
      </c>
      <c r="M367" s="118">
        <v>4250043</v>
      </c>
      <c r="N367" s="117"/>
      <c r="O367" s="110" t="s">
        <v>55</v>
      </c>
      <c r="P367" s="119" t="s">
        <v>56</v>
      </c>
      <c r="Q367" s="117"/>
    </row>
    <row r="368" spans="1:17" ht="15" x14ac:dyDescent="0.2">
      <c r="A368" s="124"/>
      <c r="B368" s="124"/>
      <c r="C368" s="120" t="s">
        <v>6</v>
      </c>
      <c r="D368" s="117"/>
      <c r="E368" s="113"/>
      <c r="G368" s="113"/>
      <c r="H368" s="112">
        <v>700</v>
      </c>
      <c r="I368" s="121"/>
      <c r="J368" s="117"/>
      <c r="K368" s="113"/>
      <c r="L368" s="112">
        <v>700</v>
      </c>
      <c r="M368" s="121"/>
      <c r="N368" s="117"/>
      <c r="O368" s="113"/>
      <c r="P368" s="121"/>
      <c r="Q368" s="117"/>
    </row>
    <row r="369" spans="1:17" outlineLevel="1" x14ac:dyDescent="0.2">
      <c r="A369" s="122">
        <v>75835</v>
      </c>
      <c r="B369" s="122">
        <v>75835</v>
      </c>
      <c r="C369" s="125">
        <v>44176.718369212962</v>
      </c>
      <c r="D369" s="117"/>
      <c r="E369" s="110" t="s">
        <v>341</v>
      </c>
      <c r="G369" s="110" t="s">
        <v>54</v>
      </c>
      <c r="H369" s="109">
        <v>9406</v>
      </c>
      <c r="I369" s="119" t="s">
        <v>75</v>
      </c>
      <c r="J369" s="117"/>
      <c r="K369" s="111">
        <v>188022</v>
      </c>
      <c r="L369" s="109">
        <v>9406</v>
      </c>
      <c r="M369" s="118">
        <v>5061142</v>
      </c>
      <c r="N369" s="117"/>
      <c r="O369" s="110" t="s">
        <v>293</v>
      </c>
      <c r="P369" s="119" t="s">
        <v>56</v>
      </c>
      <c r="Q369" s="117"/>
    </row>
    <row r="370" spans="1:17" ht="15" x14ac:dyDescent="0.2">
      <c r="A370" s="124"/>
      <c r="B370" s="124"/>
      <c r="C370" s="120" t="s">
        <v>6</v>
      </c>
      <c r="D370" s="117"/>
      <c r="E370" s="113"/>
      <c r="G370" s="113"/>
      <c r="H370" s="112">
        <v>9406</v>
      </c>
      <c r="I370" s="121"/>
      <c r="J370" s="117"/>
      <c r="K370" s="113"/>
      <c r="L370" s="112">
        <v>9406</v>
      </c>
      <c r="M370" s="121"/>
      <c r="N370" s="117"/>
      <c r="O370" s="113"/>
      <c r="P370" s="121"/>
      <c r="Q370" s="117"/>
    </row>
    <row r="371" spans="1:17" ht="25.5" outlineLevel="1" x14ac:dyDescent="0.2">
      <c r="A371" s="122">
        <v>75836</v>
      </c>
      <c r="B371" s="122">
        <v>75836</v>
      </c>
      <c r="C371" s="125">
        <v>44176.72811747685</v>
      </c>
      <c r="D371" s="117"/>
      <c r="E371" s="110" t="s">
        <v>342</v>
      </c>
      <c r="G371" s="110" t="s">
        <v>54</v>
      </c>
      <c r="H371" s="109">
        <v>50</v>
      </c>
      <c r="I371" s="119" t="s">
        <v>343</v>
      </c>
      <c r="J371" s="117"/>
      <c r="K371" s="111">
        <v>174252</v>
      </c>
      <c r="L371" s="109">
        <v>50</v>
      </c>
      <c r="M371" s="118">
        <v>4250043</v>
      </c>
      <c r="N371" s="117"/>
      <c r="O371" s="110" t="s">
        <v>55</v>
      </c>
      <c r="P371" s="119" t="s">
        <v>56</v>
      </c>
      <c r="Q371" s="117"/>
    </row>
    <row r="372" spans="1:17" ht="25.5" outlineLevel="1" x14ac:dyDescent="0.2">
      <c r="A372" s="123"/>
      <c r="B372" s="123"/>
      <c r="C372" s="125">
        <v>44176.72811747685</v>
      </c>
      <c r="D372" s="117"/>
      <c r="E372" s="110" t="s">
        <v>336</v>
      </c>
      <c r="G372" s="110" t="s">
        <v>54</v>
      </c>
      <c r="H372" s="109">
        <v>100</v>
      </c>
      <c r="I372" s="119" t="s">
        <v>343</v>
      </c>
      <c r="J372" s="117"/>
      <c r="K372" s="111">
        <v>174252</v>
      </c>
      <c r="L372" s="109">
        <v>100</v>
      </c>
      <c r="M372" s="118">
        <v>4250043</v>
      </c>
      <c r="N372" s="117"/>
      <c r="O372" s="110" t="s">
        <v>55</v>
      </c>
      <c r="P372" s="119" t="s">
        <v>56</v>
      </c>
      <c r="Q372" s="117"/>
    </row>
    <row r="373" spans="1:17" ht="25.5" outlineLevel="1" x14ac:dyDescent="0.2">
      <c r="A373" s="123"/>
      <c r="B373" s="123"/>
      <c r="C373" s="125">
        <v>44176.72811747685</v>
      </c>
      <c r="D373" s="117"/>
      <c r="E373" s="110" t="s">
        <v>337</v>
      </c>
      <c r="G373" s="110" t="s">
        <v>54</v>
      </c>
      <c r="H373" s="109">
        <v>100</v>
      </c>
      <c r="I373" s="119" t="s">
        <v>343</v>
      </c>
      <c r="J373" s="117"/>
      <c r="K373" s="111">
        <v>174252</v>
      </c>
      <c r="L373" s="109">
        <v>100</v>
      </c>
      <c r="M373" s="118">
        <v>4250043</v>
      </c>
      <c r="N373" s="117"/>
      <c r="O373" s="110" t="s">
        <v>55</v>
      </c>
      <c r="P373" s="119" t="s">
        <v>56</v>
      </c>
      <c r="Q373" s="117"/>
    </row>
    <row r="374" spans="1:17" ht="25.5" outlineLevel="1" x14ac:dyDescent="0.2">
      <c r="A374" s="123"/>
      <c r="B374" s="123"/>
      <c r="C374" s="125">
        <v>44176.72811747685</v>
      </c>
      <c r="D374" s="117"/>
      <c r="E374" s="110" t="s">
        <v>338</v>
      </c>
      <c r="G374" s="110" t="s">
        <v>54</v>
      </c>
      <c r="H374" s="109">
        <v>100</v>
      </c>
      <c r="I374" s="119" t="s">
        <v>343</v>
      </c>
      <c r="J374" s="117"/>
      <c r="K374" s="111">
        <v>174252</v>
      </c>
      <c r="L374" s="109">
        <v>100</v>
      </c>
      <c r="M374" s="118">
        <v>4250043</v>
      </c>
      <c r="N374" s="117"/>
      <c r="O374" s="110" t="s">
        <v>55</v>
      </c>
      <c r="P374" s="119" t="s">
        <v>56</v>
      </c>
      <c r="Q374" s="117"/>
    </row>
    <row r="375" spans="1:17" ht="25.5" outlineLevel="1" x14ac:dyDescent="0.2">
      <c r="A375" s="123"/>
      <c r="B375" s="123"/>
      <c r="C375" s="125">
        <v>44176.72811747685</v>
      </c>
      <c r="D375" s="117"/>
      <c r="E375" s="110" t="s">
        <v>339</v>
      </c>
      <c r="G375" s="110" t="s">
        <v>54</v>
      </c>
      <c r="H375" s="109">
        <v>150</v>
      </c>
      <c r="I375" s="119" t="s">
        <v>343</v>
      </c>
      <c r="J375" s="117"/>
      <c r="K375" s="111">
        <v>174252</v>
      </c>
      <c r="L375" s="109">
        <v>150</v>
      </c>
      <c r="M375" s="118">
        <v>4250043</v>
      </c>
      <c r="N375" s="117"/>
      <c r="O375" s="110" t="s">
        <v>55</v>
      </c>
      <c r="P375" s="119" t="s">
        <v>56</v>
      </c>
      <c r="Q375" s="117"/>
    </row>
    <row r="376" spans="1:17" ht="15" x14ac:dyDescent="0.2">
      <c r="A376" s="124"/>
      <c r="B376" s="124"/>
      <c r="C376" s="120" t="s">
        <v>6</v>
      </c>
      <c r="D376" s="117"/>
      <c r="E376" s="113"/>
      <c r="G376" s="113"/>
      <c r="H376" s="112">
        <v>500</v>
      </c>
      <c r="I376" s="121"/>
      <c r="J376" s="117"/>
      <c r="K376" s="113"/>
      <c r="L376" s="112">
        <v>500</v>
      </c>
      <c r="M376" s="121"/>
      <c r="N376" s="117"/>
      <c r="O376" s="113"/>
      <c r="P376" s="121"/>
      <c r="Q376" s="117"/>
    </row>
    <row r="377" spans="1:17" ht="25.5" outlineLevel="1" x14ac:dyDescent="0.2">
      <c r="A377" s="122">
        <v>75837</v>
      </c>
      <c r="B377" s="122">
        <v>75837</v>
      </c>
      <c r="C377" s="125">
        <v>44176.735090856477</v>
      </c>
      <c r="D377" s="117"/>
      <c r="E377" s="110" t="s">
        <v>73</v>
      </c>
      <c r="G377" s="110" t="s">
        <v>54</v>
      </c>
      <c r="H377" s="109">
        <v>50</v>
      </c>
      <c r="I377" s="119" t="s">
        <v>343</v>
      </c>
      <c r="J377" s="117"/>
      <c r="K377" s="111">
        <v>174252</v>
      </c>
      <c r="L377" s="109">
        <v>50</v>
      </c>
      <c r="M377" s="118">
        <v>4250043</v>
      </c>
      <c r="N377" s="117"/>
      <c r="O377" s="110" t="s">
        <v>55</v>
      </c>
      <c r="P377" s="119" t="s">
        <v>56</v>
      </c>
      <c r="Q377" s="117"/>
    </row>
    <row r="378" spans="1:17" ht="25.5" outlineLevel="1" x14ac:dyDescent="0.2">
      <c r="A378" s="123"/>
      <c r="B378" s="123"/>
      <c r="C378" s="125">
        <v>44176.735090856477</v>
      </c>
      <c r="D378" s="117"/>
      <c r="E378" s="110" t="s">
        <v>330</v>
      </c>
      <c r="G378" s="110" t="s">
        <v>54</v>
      </c>
      <c r="H378" s="109">
        <v>800</v>
      </c>
      <c r="I378" s="119" t="s">
        <v>343</v>
      </c>
      <c r="J378" s="117"/>
      <c r="K378" s="111">
        <v>174252</v>
      </c>
      <c r="L378" s="109">
        <v>800</v>
      </c>
      <c r="M378" s="118">
        <v>4250043</v>
      </c>
      <c r="N378" s="117"/>
      <c r="O378" s="110" t="s">
        <v>55</v>
      </c>
      <c r="P378" s="119" t="s">
        <v>56</v>
      </c>
      <c r="Q378" s="117"/>
    </row>
    <row r="379" spans="1:17" ht="15" x14ac:dyDescent="0.2">
      <c r="A379" s="124"/>
      <c r="B379" s="124"/>
      <c r="C379" s="120" t="s">
        <v>6</v>
      </c>
      <c r="D379" s="117"/>
      <c r="E379" s="113"/>
      <c r="G379" s="113"/>
      <c r="H379" s="112">
        <v>850</v>
      </c>
      <c r="I379" s="121"/>
      <c r="J379" s="117"/>
      <c r="K379" s="113"/>
      <c r="L379" s="112">
        <v>850</v>
      </c>
      <c r="M379" s="121"/>
      <c r="N379" s="117"/>
      <c r="O379" s="113"/>
      <c r="P379" s="121"/>
      <c r="Q379" s="117"/>
    </row>
    <row r="380" spans="1:17" outlineLevel="1" x14ac:dyDescent="0.2">
      <c r="A380" s="122">
        <v>75838</v>
      </c>
      <c r="B380" s="122">
        <v>75838</v>
      </c>
      <c r="C380" s="125">
        <v>44177.389059340276</v>
      </c>
      <c r="D380" s="117"/>
      <c r="E380" s="110" t="s">
        <v>344</v>
      </c>
      <c r="G380" s="110" t="s">
        <v>54</v>
      </c>
      <c r="H380" s="109">
        <v>7700</v>
      </c>
      <c r="I380" s="119" t="s">
        <v>345</v>
      </c>
      <c r="J380" s="117"/>
      <c r="K380" s="111">
        <v>174151</v>
      </c>
      <c r="L380" s="109">
        <v>7700</v>
      </c>
      <c r="M380" s="118">
        <v>1597040</v>
      </c>
      <c r="N380" s="117"/>
      <c r="O380" s="110" t="s">
        <v>235</v>
      </c>
      <c r="P380" s="119" t="s">
        <v>56</v>
      </c>
      <c r="Q380" s="117"/>
    </row>
    <row r="381" spans="1:17" outlineLevel="1" x14ac:dyDescent="0.2">
      <c r="A381" s="123"/>
      <c r="B381" s="123"/>
      <c r="C381" s="125">
        <v>44177.389059340276</v>
      </c>
      <c r="D381" s="117"/>
      <c r="E381" s="110" t="s">
        <v>73</v>
      </c>
      <c r="G381" s="110" t="s">
        <v>54</v>
      </c>
      <c r="H381" s="109">
        <v>1400</v>
      </c>
      <c r="I381" s="119" t="s">
        <v>345</v>
      </c>
      <c r="J381" s="117"/>
      <c r="K381" s="111">
        <v>174151</v>
      </c>
      <c r="L381" s="109">
        <v>1400</v>
      </c>
      <c r="M381" s="118">
        <v>1597040</v>
      </c>
      <c r="N381" s="117"/>
      <c r="O381" s="110" t="s">
        <v>235</v>
      </c>
      <c r="P381" s="119" t="s">
        <v>56</v>
      </c>
      <c r="Q381" s="117"/>
    </row>
    <row r="382" spans="1:17" outlineLevel="1" x14ac:dyDescent="0.2">
      <c r="A382" s="123"/>
      <c r="B382" s="123"/>
      <c r="C382" s="125">
        <v>44177.389059340276</v>
      </c>
      <c r="D382" s="117"/>
      <c r="E382" s="110" t="s">
        <v>346</v>
      </c>
      <c r="G382" s="110" t="s">
        <v>54</v>
      </c>
      <c r="H382" s="109">
        <v>2400</v>
      </c>
      <c r="I382" s="119" t="s">
        <v>345</v>
      </c>
      <c r="J382" s="117"/>
      <c r="K382" s="111">
        <v>174151</v>
      </c>
      <c r="L382" s="109">
        <v>2400</v>
      </c>
      <c r="M382" s="118">
        <v>1597040</v>
      </c>
      <c r="N382" s="117"/>
      <c r="O382" s="110" t="s">
        <v>235</v>
      </c>
      <c r="P382" s="119" t="s">
        <v>56</v>
      </c>
      <c r="Q382" s="117"/>
    </row>
    <row r="383" spans="1:17" outlineLevel="1" x14ac:dyDescent="0.2">
      <c r="A383" s="123"/>
      <c r="B383" s="123"/>
      <c r="C383" s="125">
        <v>44177.389059340276</v>
      </c>
      <c r="D383" s="117"/>
      <c r="E383" s="110" t="s">
        <v>347</v>
      </c>
      <c r="G383" s="110" t="s">
        <v>54</v>
      </c>
      <c r="H383" s="109">
        <v>28200</v>
      </c>
      <c r="I383" s="119" t="s">
        <v>345</v>
      </c>
      <c r="J383" s="117"/>
      <c r="K383" s="111">
        <v>174151</v>
      </c>
      <c r="L383" s="109">
        <v>28200</v>
      </c>
      <c r="M383" s="118">
        <v>1597040</v>
      </c>
      <c r="N383" s="117"/>
      <c r="O383" s="110" t="s">
        <v>235</v>
      </c>
      <c r="P383" s="119" t="s">
        <v>56</v>
      </c>
      <c r="Q383" s="117"/>
    </row>
    <row r="384" spans="1:17" outlineLevel="1" x14ac:dyDescent="0.2">
      <c r="A384" s="123"/>
      <c r="B384" s="123"/>
      <c r="C384" s="125">
        <v>44177.389059340276</v>
      </c>
      <c r="D384" s="117"/>
      <c r="E384" s="110" t="s">
        <v>348</v>
      </c>
      <c r="G384" s="110" t="s">
        <v>54</v>
      </c>
      <c r="H384" s="109">
        <v>58000</v>
      </c>
      <c r="I384" s="119" t="s">
        <v>345</v>
      </c>
      <c r="J384" s="117"/>
      <c r="K384" s="111">
        <v>174151</v>
      </c>
      <c r="L384" s="109">
        <v>58000</v>
      </c>
      <c r="M384" s="118">
        <v>1597040</v>
      </c>
      <c r="N384" s="117"/>
      <c r="O384" s="110" t="s">
        <v>235</v>
      </c>
      <c r="P384" s="119" t="s">
        <v>56</v>
      </c>
      <c r="Q384" s="117"/>
    </row>
    <row r="385" spans="1:17" outlineLevel="1" x14ac:dyDescent="0.2">
      <c r="A385" s="123"/>
      <c r="B385" s="123"/>
      <c r="C385" s="125">
        <v>44177.389059340276</v>
      </c>
      <c r="D385" s="117"/>
      <c r="E385" s="110" t="s">
        <v>349</v>
      </c>
      <c r="G385" s="110" t="s">
        <v>54</v>
      </c>
      <c r="H385" s="109">
        <v>490</v>
      </c>
      <c r="I385" s="119" t="s">
        <v>345</v>
      </c>
      <c r="J385" s="117"/>
      <c r="K385" s="111">
        <v>174151</v>
      </c>
      <c r="L385" s="109">
        <v>490</v>
      </c>
      <c r="M385" s="118">
        <v>1597040</v>
      </c>
      <c r="N385" s="117"/>
      <c r="O385" s="110" t="s">
        <v>235</v>
      </c>
      <c r="P385" s="119" t="s">
        <v>56</v>
      </c>
      <c r="Q385" s="117"/>
    </row>
    <row r="386" spans="1:17" ht="15" x14ac:dyDescent="0.2">
      <c r="A386" s="124"/>
      <c r="B386" s="124"/>
      <c r="C386" s="120" t="s">
        <v>6</v>
      </c>
      <c r="D386" s="117"/>
      <c r="E386" s="113"/>
      <c r="G386" s="113"/>
      <c r="H386" s="112">
        <v>98190</v>
      </c>
      <c r="I386" s="121"/>
      <c r="J386" s="117"/>
      <c r="K386" s="113"/>
      <c r="L386" s="112">
        <v>98190</v>
      </c>
      <c r="M386" s="121"/>
      <c r="N386" s="117"/>
      <c r="O386" s="113"/>
      <c r="P386" s="121"/>
      <c r="Q386" s="117"/>
    </row>
    <row r="387" spans="1:17" outlineLevel="1" x14ac:dyDescent="0.2">
      <c r="A387" s="122">
        <v>75839</v>
      </c>
      <c r="B387" s="122">
        <v>75839</v>
      </c>
      <c r="C387" s="125">
        <v>44177.395440659719</v>
      </c>
      <c r="D387" s="117"/>
      <c r="E387" s="110" t="s">
        <v>350</v>
      </c>
      <c r="G387" s="110" t="s">
        <v>54</v>
      </c>
      <c r="H387" s="109">
        <v>11900</v>
      </c>
      <c r="I387" s="119" t="s">
        <v>345</v>
      </c>
      <c r="J387" s="117"/>
      <c r="K387" s="111">
        <v>174151</v>
      </c>
      <c r="L387" s="109">
        <v>11900</v>
      </c>
      <c r="M387" s="118">
        <v>1597040</v>
      </c>
      <c r="N387" s="117"/>
      <c r="O387" s="110" t="s">
        <v>235</v>
      </c>
      <c r="P387" s="119" t="s">
        <v>56</v>
      </c>
      <c r="Q387" s="117"/>
    </row>
    <row r="388" spans="1:17" outlineLevel="1" x14ac:dyDescent="0.2">
      <c r="A388" s="123"/>
      <c r="B388" s="123"/>
      <c r="C388" s="125">
        <v>44177.395440659719</v>
      </c>
      <c r="D388" s="117"/>
      <c r="E388" s="110" t="s">
        <v>351</v>
      </c>
      <c r="G388" s="110" t="s">
        <v>54</v>
      </c>
      <c r="H388" s="109">
        <v>68000</v>
      </c>
      <c r="I388" s="119" t="s">
        <v>345</v>
      </c>
      <c r="J388" s="117"/>
      <c r="K388" s="111">
        <v>174151</v>
      </c>
      <c r="L388" s="109">
        <v>68000</v>
      </c>
      <c r="M388" s="118">
        <v>1597040</v>
      </c>
      <c r="N388" s="117"/>
      <c r="O388" s="110" t="s">
        <v>235</v>
      </c>
      <c r="P388" s="119" t="s">
        <v>56</v>
      </c>
      <c r="Q388" s="117"/>
    </row>
    <row r="389" spans="1:17" ht="15" x14ac:dyDescent="0.2">
      <c r="A389" s="124"/>
      <c r="B389" s="124"/>
      <c r="C389" s="120" t="s">
        <v>6</v>
      </c>
      <c r="D389" s="117"/>
      <c r="E389" s="113"/>
      <c r="G389" s="113"/>
      <c r="H389" s="112">
        <v>79900</v>
      </c>
      <c r="I389" s="121"/>
      <c r="J389" s="117"/>
      <c r="K389" s="113"/>
      <c r="L389" s="112">
        <v>79900</v>
      </c>
      <c r="M389" s="121"/>
      <c r="N389" s="117"/>
      <c r="O389" s="113"/>
      <c r="P389" s="121"/>
      <c r="Q389" s="117"/>
    </row>
    <row r="390" spans="1:17" ht="25.5" outlineLevel="1" x14ac:dyDescent="0.2">
      <c r="A390" s="122">
        <v>75841</v>
      </c>
      <c r="B390" s="122">
        <v>75841</v>
      </c>
      <c r="C390" s="125">
        <v>44177.843124652776</v>
      </c>
      <c r="D390" s="117"/>
      <c r="E390" s="110" t="s">
        <v>116</v>
      </c>
      <c r="G390" s="110" t="s">
        <v>54</v>
      </c>
      <c r="H390" s="109">
        <v>170</v>
      </c>
      <c r="I390" s="119" t="s">
        <v>117</v>
      </c>
      <c r="J390" s="117"/>
      <c r="K390" s="111">
        <v>174263</v>
      </c>
      <c r="L390" s="109">
        <v>170</v>
      </c>
      <c r="M390" s="118">
        <v>4001045</v>
      </c>
      <c r="N390" s="117"/>
      <c r="O390" s="110" t="s">
        <v>55</v>
      </c>
      <c r="P390" s="119" t="s">
        <v>56</v>
      </c>
      <c r="Q390" s="117"/>
    </row>
    <row r="391" spans="1:17" ht="25.5" outlineLevel="1" x14ac:dyDescent="0.2">
      <c r="A391" s="123"/>
      <c r="B391" s="123"/>
      <c r="C391" s="125">
        <v>44177.843124652776</v>
      </c>
      <c r="D391" s="117"/>
      <c r="E391" s="110" t="s">
        <v>116</v>
      </c>
      <c r="G391" s="110" t="s">
        <v>54</v>
      </c>
      <c r="H391" s="109">
        <v>728</v>
      </c>
      <c r="I391" s="119" t="s">
        <v>121</v>
      </c>
      <c r="J391" s="117"/>
      <c r="K391" s="111">
        <v>174263</v>
      </c>
      <c r="L391" s="109">
        <v>728</v>
      </c>
      <c r="M391" s="118">
        <v>4001045</v>
      </c>
      <c r="N391" s="117"/>
      <c r="O391" s="110" t="s">
        <v>55</v>
      </c>
      <c r="P391" s="119" t="s">
        <v>56</v>
      </c>
      <c r="Q391" s="117"/>
    </row>
    <row r="392" spans="1:17" ht="25.5" outlineLevel="1" x14ac:dyDescent="0.2">
      <c r="A392" s="123"/>
      <c r="B392" s="123"/>
      <c r="C392" s="125">
        <v>44177.843124652776</v>
      </c>
      <c r="D392" s="117"/>
      <c r="E392" s="110" t="s">
        <v>116</v>
      </c>
      <c r="G392" s="110" t="s">
        <v>54</v>
      </c>
      <c r="H392" s="109">
        <v>297</v>
      </c>
      <c r="I392" s="119" t="s">
        <v>181</v>
      </c>
      <c r="J392" s="117"/>
      <c r="K392" s="111">
        <v>174263</v>
      </c>
      <c r="L392" s="109">
        <v>297</v>
      </c>
      <c r="M392" s="118">
        <v>4001045</v>
      </c>
      <c r="N392" s="117"/>
      <c r="O392" s="110" t="s">
        <v>55</v>
      </c>
      <c r="P392" s="119" t="s">
        <v>56</v>
      </c>
      <c r="Q392" s="117"/>
    </row>
    <row r="393" spans="1:17" ht="25.5" outlineLevel="1" x14ac:dyDescent="0.2">
      <c r="A393" s="123"/>
      <c r="B393" s="123"/>
      <c r="C393" s="125">
        <v>44177.843124652776</v>
      </c>
      <c r="D393" s="117"/>
      <c r="E393" s="110" t="s">
        <v>116</v>
      </c>
      <c r="G393" s="110" t="s">
        <v>54</v>
      </c>
      <c r="H393" s="109">
        <v>297</v>
      </c>
      <c r="I393" s="119" t="s">
        <v>119</v>
      </c>
      <c r="J393" s="117"/>
      <c r="K393" s="111">
        <v>174263</v>
      </c>
      <c r="L393" s="109">
        <v>297</v>
      </c>
      <c r="M393" s="118">
        <v>4001045</v>
      </c>
      <c r="N393" s="117"/>
      <c r="O393" s="110" t="s">
        <v>55</v>
      </c>
      <c r="P393" s="119" t="s">
        <v>56</v>
      </c>
      <c r="Q393" s="117"/>
    </row>
    <row r="394" spans="1:17" ht="25.5" outlineLevel="1" x14ac:dyDescent="0.2">
      <c r="A394" s="123"/>
      <c r="B394" s="123"/>
      <c r="C394" s="125">
        <v>44177.843124652776</v>
      </c>
      <c r="D394" s="117"/>
      <c r="E394" s="110" t="s">
        <v>116</v>
      </c>
      <c r="G394" s="110" t="s">
        <v>54</v>
      </c>
      <c r="H394" s="109">
        <v>482</v>
      </c>
      <c r="I394" s="119" t="s">
        <v>120</v>
      </c>
      <c r="J394" s="117"/>
      <c r="K394" s="111">
        <v>174263</v>
      </c>
      <c r="L394" s="109">
        <v>482</v>
      </c>
      <c r="M394" s="118">
        <v>4001045</v>
      </c>
      <c r="N394" s="117"/>
      <c r="O394" s="110" t="s">
        <v>55</v>
      </c>
      <c r="P394" s="119" t="s">
        <v>56</v>
      </c>
      <c r="Q394" s="117"/>
    </row>
    <row r="395" spans="1:17" ht="25.5" outlineLevel="1" x14ac:dyDescent="0.2">
      <c r="A395" s="123"/>
      <c r="B395" s="123"/>
      <c r="C395" s="125">
        <v>44177.843124652776</v>
      </c>
      <c r="D395" s="117"/>
      <c r="E395" s="110" t="s">
        <v>116</v>
      </c>
      <c r="G395" s="110" t="s">
        <v>54</v>
      </c>
      <c r="H395" s="109">
        <v>551</v>
      </c>
      <c r="I395" s="119" t="s">
        <v>118</v>
      </c>
      <c r="J395" s="117"/>
      <c r="K395" s="111">
        <v>174263</v>
      </c>
      <c r="L395" s="109">
        <v>551</v>
      </c>
      <c r="M395" s="118">
        <v>4001045</v>
      </c>
      <c r="N395" s="117"/>
      <c r="O395" s="110" t="s">
        <v>55</v>
      </c>
      <c r="P395" s="119" t="s">
        <v>56</v>
      </c>
      <c r="Q395" s="117"/>
    </row>
    <row r="396" spans="1:17" ht="25.5" outlineLevel="1" x14ac:dyDescent="0.2">
      <c r="A396" s="123"/>
      <c r="B396" s="123"/>
      <c r="C396" s="125">
        <v>44177.843124652776</v>
      </c>
      <c r="D396" s="117"/>
      <c r="E396" s="110" t="s">
        <v>116</v>
      </c>
      <c r="G396" s="110" t="s">
        <v>54</v>
      </c>
      <c r="H396" s="109">
        <v>297</v>
      </c>
      <c r="I396" s="119" t="s">
        <v>352</v>
      </c>
      <c r="J396" s="117"/>
      <c r="K396" s="111">
        <v>174263</v>
      </c>
      <c r="L396" s="109">
        <v>297</v>
      </c>
      <c r="M396" s="118">
        <v>4001045</v>
      </c>
      <c r="N396" s="117"/>
      <c r="O396" s="110" t="s">
        <v>55</v>
      </c>
      <c r="P396" s="119" t="s">
        <v>56</v>
      </c>
      <c r="Q396" s="117"/>
    </row>
    <row r="397" spans="1:17" ht="25.5" outlineLevel="1" x14ac:dyDescent="0.2">
      <c r="A397" s="123"/>
      <c r="B397" s="123"/>
      <c r="C397" s="125">
        <v>44177.843124652776</v>
      </c>
      <c r="D397" s="117"/>
      <c r="E397" s="110" t="s">
        <v>122</v>
      </c>
      <c r="G397" s="110" t="s">
        <v>54</v>
      </c>
      <c r="H397" s="109">
        <v>557</v>
      </c>
      <c r="I397" s="119" t="s">
        <v>68</v>
      </c>
      <c r="J397" s="117"/>
      <c r="K397" s="111">
        <v>174263</v>
      </c>
      <c r="L397" s="109">
        <v>557</v>
      </c>
      <c r="M397" s="118">
        <v>4001045</v>
      </c>
      <c r="N397" s="117"/>
      <c r="O397" s="110" t="s">
        <v>55</v>
      </c>
      <c r="P397" s="119" t="s">
        <v>56</v>
      </c>
      <c r="Q397" s="117"/>
    </row>
    <row r="398" spans="1:17" ht="15" x14ac:dyDescent="0.2">
      <c r="A398" s="124"/>
      <c r="B398" s="124"/>
      <c r="C398" s="120" t="s">
        <v>6</v>
      </c>
      <c r="D398" s="117"/>
      <c r="E398" s="113"/>
      <c r="G398" s="113"/>
      <c r="H398" s="112">
        <v>3379</v>
      </c>
      <c r="I398" s="121"/>
      <c r="J398" s="117"/>
      <c r="K398" s="113"/>
      <c r="L398" s="112">
        <v>3379</v>
      </c>
      <c r="M398" s="121"/>
      <c r="N398" s="117"/>
      <c r="O398" s="113"/>
      <c r="P398" s="121"/>
      <c r="Q398" s="117"/>
    </row>
    <row r="399" spans="1:17" ht="25.5" outlineLevel="1" x14ac:dyDescent="0.2">
      <c r="A399" s="122">
        <v>75843</v>
      </c>
      <c r="B399" s="122">
        <v>75843</v>
      </c>
      <c r="C399" s="125">
        <v>44179.431583599537</v>
      </c>
      <c r="D399" s="117"/>
      <c r="E399" s="110" t="s">
        <v>353</v>
      </c>
      <c r="G399" s="110" t="s">
        <v>54</v>
      </c>
      <c r="H399" s="109">
        <v>8000</v>
      </c>
      <c r="I399" s="119" t="s">
        <v>354</v>
      </c>
      <c r="J399" s="117"/>
      <c r="K399" s="111">
        <v>174151</v>
      </c>
      <c r="L399" s="109">
        <v>8000</v>
      </c>
      <c r="M399" s="118">
        <v>1598040</v>
      </c>
      <c r="N399" s="117"/>
      <c r="O399" s="110" t="s">
        <v>55</v>
      </c>
      <c r="P399" s="119" t="s">
        <v>111</v>
      </c>
      <c r="Q399" s="117"/>
    </row>
    <row r="400" spans="1:17" ht="25.5" outlineLevel="1" x14ac:dyDescent="0.2">
      <c r="A400" s="123"/>
      <c r="B400" s="123"/>
      <c r="C400" s="125">
        <v>44179.431583599537</v>
      </c>
      <c r="D400" s="117"/>
      <c r="E400" s="110" t="s">
        <v>232</v>
      </c>
      <c r="G400" s="110" t="s">
        <v>54</v>
      </c>
      <c r="H400" s="109">
        <v>20000</v>
      </c>
      <c r="I400" s="119" t="s">
        <v>354</v>
      </c>
      <c r="J400" s="117"/>
      <c r="K400" s="111">
        <v>174151</v>
      </c>
      <c r="L400" s="109">
        <v>20000</v>
      </c>
      <c r="M400" s="118">
        <v>1598040</v>
      </c>
      <c r="N400" s="117"/>
      <c r="O400" s="110" t="s">
        <v>55</v>
      </c>
      <c r="P400" s="119" t="s">
        <v>111</v>
      </c>
      <c r="Q400" s="117"/>
    </row>
    <row r="401" spans="1:17" ht="15" x14ac:dyDescent="0.2">
      <c r="A401" s="124"/>
      <c r="B401" s="124"/>
      <c r="C401" s="120" t="s">
        <v>6</v>
      </c>
      <c r="D401" s="117"/>
      <c r="E401" s="113"/>
      <c r="G401" s="113"/>
      <c r="H401" s="112">
        <v>28000</v>
      </c>
      <c r="I401" s="121"/>
      <c r="J401" s="117"/>
      <c r="K401" s="113"/>
      <c r="L401" s="112">
        <v>28000</v>
      </c>
      <c r="M401" s="121"/>
      <c r="N401" s="117"/>
      <c r="O401" s="113"/>
      <c r="P401" s="121"/>
      <c r="Q401" s="117"/>
    </row>
    <row r="402" spans="1:17" ht="31.5" x14ac:dyDescent="0.2">
      <c r="A402" s="108" t="s">
        <v>167</v>
      </c>
      <c r="B402" s="108"/>
      <c r="C402" s="116"/>
      <c r="D402" s="117"/>
      <c r="E402" s="114"/>
      <c r="G402" s="114"/>
      <c r="H402" s="115">
        <v>12445948.6</v>
      </c>
      <c r="I402" s="116"/>
      <c r="J402" s="117"/>
      <c r="K402" s="114"/>
      <c r="L402" s="115">
        <v>12445948.6</v>
      </c>
      <c r="M402" s="116"/>
      <c r="N402" s="117"/>
      <c r="O402" s="114"/>
      <c r="P402" s="116"/>
      <c r="Q402" s="117"/>
    </row>
  </sheetData>
  <autoFilter ref="K1:K463"/>
  <mergeCells count="1910">
    <mergeCell ref="M337:N337"/>
    <mergeCell ref="P337:Q337"/>
    <mergeCell ref="C338:D338"/>
    <mergeCell ref="I338:J338"/>
    <mergeCell ref="M338:N338"/>
    <mergeCell ref="P338:Q338"/>
    <mergeCell ref="C339:D339"/>
    <mergeCell ref="I339:J339"/>
    <mergeCell ref="M339:N339"/>
    <mergeCell ref="P339:Q339"/>
    <mergeCell ref="C340:D340"/>
    <mergeCell ref="I340:J340"/>
    <mergeCell ref="M340:N340"/>
    <mergeCell ref="P340:Q340"/>
    <mergeCell ref="A161:A162"/>
    <mergeCell ref="B161:B162"/>
    <mergeCell ref="A227:A228"/>
    <mergeCell ref="B227:B228"/>
    <mergeCell ref="B188:B189"/>
    <mergeCell ref="A190:A191"/>
    <mergeCell ref="B190:B191"/>
    <mergeCell ref="A192:A193"/>
    <mergeCell ref="B192:B193"/>
    <mergeCell ref="A233:A234"/>
    <mergeCell ref="B233:B234"/>
    <mergeCell ref="A194:A195"/>
    <mergeCell ref="B194:B195"/>
    <mergeCell ref="A306:A307"/>
    <mergeCell ref="B306:B307"/>
    <mergeCell ref="A308:A309"/>
    <mergeCell ref="B308:B309"/>
    <mergeCell ref="A310:A311"/>
    <mergeCell ref="C331:D331"/>
    <mergeCell ref="I331:J331"/>
    <mergeCell ref="M331:N331"/>
    <mergeCell ref="P331:Q331"/>
    <mergeCell ref="C332:D332"/>
    <mergeCell ref="I332:J332"/>
    <mergeCell ref="M332:N332"/>
    <mergeCell ref="P332:Q332"/>
    <mergeCell ref="C333:D333"/>
    <mergeCell ref="I333:J333"/>
    <mergeCell ref="M333:N333"/>
    <mergeCell ref="P333:Q333"/>
    <mergeCell ref="C334:D334"/>
    <mergeCell ref="I334:J334"/>
    <mergeCell ref="M334:N334"/>
    <mergeCell ref="P334:Q334"/>
    <mergeCell ref="C335:D335"/>
    <mergeCell ref="I335:J335"/>
    <mergeCell ref="M335:N335"/>
    <mergeCell ref="P335:Q335"/>
    <mergeCell ref="M186:N186"/>
    <mergeCell ref="M183:N183"/>
    <mergeCell ref="I233:J233"/>
    <mergeCell ref="C234:D234"/>
    <mergeCell ref="I234:J234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I160:J160"/>
    <mergeCell ref="C159:D159"/>
    <mergeCell ref="I159:J159"/>
    <mergeCell ref="C157:D157"/>
    <mergeCell ref="I157:J157"/>
    <mergeCell ref="C158:D158"/>
    <mergeCell ref="I158:J158"/>
    <mergeCell ref="M152:N152"/>
    <mergeCell ref="C173:D173"/>
    <mergeCell ref="I169:J169"/>
    <mergeCell ref="C170:D170"/>
    <mergeCell ref="I170:J170"/>
    <mergeCell ref="M160:N160"/>
    <mergeCell ref="I232:J232"/>
    <mergeCell ref="C231:D231"/>
    <mergeCell ref="I231:J231"/>
    <mergeCell ref="C229:D229"/>
    <mergeCell ref="I229:J229"/>
    <mergeCell ref="M233:N233"/>
    <mergeCell ref="P233:Q233"/>
    <mergeCell ref="M234:N234"/>
    <mergeCell ref="P234:Q234"/>
    <mergeCell ref="I225:J225"/>
    <mergeCell ref="I175:J175"/>
    <mergeCell ref="M178:N178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222:J222"/>
    <mergeCell ref="M219:N219"/>
    <mergeCell ref="I176:J176"/>
    <mergeCell ref="P178:Q178"/>
    <mergeCell ref="M179:N179"/>
    <mergeCell ref="P179:Q179"/>
    <mergeCell ref="M180:N180"/>
    <mergeCell ref="P180:Q180"/>
    <mergeCell ref="I192:J192"/>
    <mergeCell ref="C191:D191"/>
    <mergeCell ref="I191:J191"/>
    <mergeCell ref="C190:D190"/>
    <mergeCell ref="I190:J190"/>
    <mergeCell ref="C189:D189"/>
    <mergeCell ref="I217:J217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I206:J206"/>
    <mergeCell ref="I211:J211"/>
    <mergeCell ref="C209:D209"/>
    <mergeCell ref="C201:D201"/>
    <mergeCell ref="C210:D210"/>
    <mergeCell ref="C208:D208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24:N24"/>
    <mergeCell ref="P24:Q24"/>
    <mergeCell ref="A149:A150"/>
    <mergeCell ref="B149:B150"/>
    <mergeCell ref="A155:A15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24:D24"/>
    <mergeCell ref="I50:J50"/>
    <mergeCell ref="C51:D51"/>
    <mergeCell ref="I51:J51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7:J47"/>
    <mergeCell ref="M46:N46"/>
    <mergeCell ref="P46:Q46"/>
    <mergeCell ref="I44:J44"/>
    <mergeCell ref="I45:J45"/>
    <mergeCell ref="I54:J54"/>
    <mergeCell ref="C55:D5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73:J73"/>
    <mergeCell ref="C70:D70"/>
    <mergeCell ref="I70:J70"/>
    <mergeCell ref="C71:D71"/>
    <mergeCell ref="M69:N69"/>
    <mergeCell ref="M89:N89"/>
    <mergeCell ref="P89:Q89"/>
    <mergeCell ref="M90:N90"/>
    <mergeCell ref="P90:Q90"/>
    <mergeCell ref="P107:Q107"/>
    <mergeCell ref="M108:N108"/>
    <mergeCell ref="P108:Q108"/>
    <mergeCell ref="M109:N109"/>
    <mergeCell ref="I87:J87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P141:Q141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56:J156"/>
    <mergeCell ref="P175:Q175"/>
    <mergeCell ref="M176:N176"/>
    <mergeCell ref="P176:Q176"/>
    <mergeCell ref="M177:N177"/>
    <mergeCell ref="P177:Q177"/>
    <mergeCell ref="C176:D176"/>
    <mergeCell ref="C175:D175"/>
    <mergeCell ref="M182:N182"/>
    <mergeCell ref="P182:Q182"/>
    <mergeCell ref="P188:Q188"/>
    <mergeCell ref="M211:N211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I207:J207"/>
    <mergeCell ref="C206:D206"/>
    <mergeCell ref="C207:D207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203:D203"/>
    <mergeCell ref="C202:D202"/>
    <mergeCell ref="C200:D200"/>
    <mergeCell ref="M196:N196"/>
    <mergeCell ref="P196:Q196"/>
    <mergeCell ref="M197:N197"/>
    <mergeCell ref="P197:Q197"/>
    <mergeCell ref="M198:N198"/>
    <mergeCell ref="P198:Q198"/>
    <mergeCell ref="M208:N208"/>
    <mergeCell ref="P208:Q208"/>
    <mergeCell ref="M209:N209"/>
    <mergeCell ref="P209:Q209"/>
    <mergeCell ref="M210:N210"/>
    <mergeCell ref="P210:Q210"/>
    <mergeCell ref="P199:Q199"/>
    <mergeCell ref="I209:J209"/>
    <mergeCell ref="M204:N204"/>
    <mergeCell ref="P204:Q204"/>
    <mergeCell ref="I199:J199"/>
    <mergeCell ref="I210:J210"/>
    <mergeCell ref="I208:J208"/>
    <mergeCell ref="P213:Q213"/>
    <mergeCell ref="M214:N214"/>
    <mergeCell ref="P214:Q214"/>
    <mergeCell ref="M215:N215"/>
    <mergeCell ref="P215:Q215"/>
    <mergeCell ref="I203:J203"/>
    <mergeCell ref="I202:J202"/>
    <mergeCell ref="I200:J200"/>
    <mergeCell ref="M203:N203"/>
    <mergeCell ref="P203:Q203"/>
    <mergeCell ref="M201:N201"/>
    <mergeCell ref="M200:N200"/>
    <mergeCell ref="P200:Q200"/>
    <mergeCell ref="P201:Q201"/>
    <mergeCell ref="M199:N199"/>
    <mergeCell ref="P216:Q216"/>
    <mergeCell ref="M217:N217"/>
    <mergeCell ref="P217:Q217"/>
    <mergeCell ref="C215:D215"/>
    <mergeCell ref="I215:J215"/>
    <mergeCell ref="C214:D214"/>
    <mergeCell ref="I214:J214"/>
    <mergeCell ref="C217:D217"/>
    <mergeCell ref="M212:N212"/>
    <mergeCell ref="P212:Q212"/>
    <mergeCell ref="C212:D212"/>
    <mergeCell ref="I212:J212"/>
    <mergeCell ref="M213:N213"/>
    <mergeCell ref="C213:D213"/>
    <mergeCell ref="I213:J213"/>
    <mergeCell ref="C216:D216"/>
    <mergeCell ref="I216:J216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64:D264"/>
    <mergeCell ref="I264:J264"/>
    <mergeCell ref="C262:D262"/>
    <mergeCell ref="I262:J262"/>
    <mergeCell ref="C263:D263"/>
    <mergeCell ref="I263:J263"/>
    <mergeCell ref="C329:D329"/>
    <mergeCell ref="C328:D328"/>
    <mergeCell ref="I329:J329"/>
    <mergeCell ref="I328:J328"/>
    <mergeCell ref="I327:J327"/>
    <mergeCell ref="I310:J310"/>
    <mergeCell ref="C309:D309"/>
    <mergeCell ref="I309:J309"/>
    <mergeCell ref="M309:N309"/>
    <mergeCell ref="P309:Q309"/>
    <mergeCell ref="M317:N317"/>
    <mergeCell ref="P317:Q317"/>
    <mergeCell ref="M318:N318"/>
    <mergeCell ref="P318:Q318"/>
    <mergeCell ref="M319:N319"/>
    <mergeCell ref="P319:Q319"/>
    <mergeCell ref="C314:D314"/>
    <mergeCell ref="I314:J314"/>
    <mergeCell ref="I319:J319"/>
    <mergeCell ref="C318:D318"/>
    <mergeCell ref="I318:J318"/>
    <mergeCell ref="C317:D317"/>
    <mergeCell ref="I317:J317"/>
    <mergeCell ref="M310:N310"/>
    <mergeCell ref="P310:Q310"/>
    <mergeCell ref="M311:N311"/>
    <mergeCell ref="P311:Q311"/>
    <mergeCell ref="M312:N312"/>
    <mergeCell ref="P312:Q312"/>
    <mergeCell ref="M313:N313"/>
    <mergeCell ref="P313:Q313"/>
    <mergeCell ref="I313:J313"/>
    <mergeCell ref="I94:J94"/>
    <mergeCell ref="C104:D104"/>
    <mergeCell ref="C100:D100"/>
    <mergeCell ref="I100:J100"/>
    <mergeCell ref="C98:D98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P96:Q96"/>
    <mergeCell ref="P97:Q97"/>
    <mergeCell ref="M99:N99"/>
    <mergeCell ref="P99:Q99"/>
    <mergeCell ref="M100:N100"/>
    <mergeCell ref="I306:J306"/>
    <mergeCell ref="M261:N261"/>
    <mergeCell ref="P261:Q261"/>
    <mergeCell ref="M262:N262"/>
    <mergeCell ref="P262:Q262"/>
    <mergeCell ref="M263:N263"/>
    <mergeCell ref="I89:J89"/>
    <mergeCell ref="C90:D90"/>
    <mergeCell ref="I90:J90"/>
    <mergeCell ref="C45:D45"/>
    <mergeCell ref="I237:J237"/>
    <mergeCell ref="I308:J308"/>
    <mergeCell ref="C307:D307"/>
    <mergeCell ref="I307:J30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M45:N45"/>
    <mergeCell ref="P45:Q45"/>
    <mergeCell ref="C46:D46"/>
    <mergeCell ref="I46:J46"/>
    <mergeCell ref="C44:D44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M73:N73"/>
    <mergeCell ref="M74:N74"/>
    <mergeCell ref="M75:N75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I71:J71"/>
    <mergeCell ref="I123:J123"/>
    <mergeCell ref="A117:A118"/>
    <mergeCell ref="B117:B118"/>
    <mergeCell ref="A121:A122"/>
    <mergeCell ref="B121:B122"/>
    <mergeCell ref="A123:A124"/>
    <mergeCell ref="B123:B124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I96:J96"/>
    <mergeCell ref="C97:D97"/>
    <mergeCell ref="I97:J97"/>
    <mergeCell ref="M113:N113"/>
    <mergeCell ref="M97:N97"/>
    <mergeCell ref="M118:N118"/>
    <mergeCell ref="C115:D115"/>
    <mergeCell ref="I115:J115"/>
    <mergeCell ref="C114:D114"/>
    <mergeCell ref="I114:J114"/>
    <mergeCell ref="M110:N110"/>
    <mergeCell ref="M111:N111"/>
    <mergeCell ref="C109:D109"/>
    <mergeCell ref="I109:J109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109:Q109"/>
    <mergeCell ref="P110:Q110"/>
    <mergeCell ref="P111:Q111"/>
    <mergeCell ref="P100:Q100"/>
    <mergeCell ref="M101:N101"/>
    <mergeCell ref="P101:Q101"/>
    <mergeCell ref="M102:N102"/>
    <mergeCell ref="P102:Q102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A125:A126"/>
    <mergeCell ref="B125:B126"/>
    <mergeCell ref="M125:N125"/>
    <mergeCell ref="P125:Q125"/>
    <mergeCell ref="A127:A128"/>
    <mergeCell ref="B127:B128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C184:D184"/>
    <mergeCell ref="I184:J184"/>
    <mergeCell ref="C185:D185"/>
    <mergeCell ref="I185:J185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M181:N181"/>
    <mergeCell ref="P181:Q181"/>
    <mergeCell ref="P183:Q183"/>
    <mergeCell ref="M184:N184"/>
    <mergeCell ref="P184:Q184"/>
    <mergeCell ref="M185:N185"/>
    <mergeCell ref="P185:Q185"/>
    <mergeCell ref="C183:D183"/>
    <mergeCell ref="M175:N175"/>
    <mergeCell ref="P186:Q186"/>
    <mergeCell ref="M187:N187"/>
    <mergeCell ref="P187:Q187"/>
    <mergeCell ref="C187:D187"/>
    <mergeCell ref="I187:J18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C223:D223"/>
    <mergeCell ref="C199:D199"/>
    <mergeCell ref="I186:J186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C230:D230"/>
    <mergeCell ref="M229:N22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C188:D188"/>
    <mergeCell ref="I188:J188"/>
    <mergeCell ref="M188:N18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M216:N216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P239:Q239"/>
    <mergeCell ref="M240:N240"/>
    <mergeCell ref="P240:Q240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I301:J301"/>
    <mergeCell ref="C300:D300"/>
    <mergeCell ref="I300:J300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M298:N298"/>
    <mergeCell ref="P298:Q298"/>
    <mergeCell ref="C298:D298"/>
    <mergeCell ref="I298:J298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P314:Q314"/>
    <mergeCell ref="M315:N315"/>
    <mergeCell ref="P315:Q315"/>
    <mergeCell ref="M316:N316"/>
    <mergeCell ref="P316:Q316"/>
    <mergeCell ref="C313:D313"/>
    <mergeCell ref="I321:J321"/>
    <mergeCell ref="I320:J320"/>
    <mergeCell ref="M324:N324"/>
    <mergeCell ref="P324:Q324"/>
    <mergeCell ref="P299:Q299"/>
    <mergeCell ref="M300:N300"/>
    <mergeCell ref="P300:Q300"/>
    <mergeCell ref="M301:N301"/>
    <mergeCell ref="P301:Q301"/>
    <mergeCell ref="M302:N302"/>
    <mergeCell ref="P302:Q302"/>
    <mergeCell ref="M303:N303"/>
    <mergeCell ref="P303:Q303"/>
    <mergeCell ref="M304:N304"/>
    <mergeCell ref="P304:Q304"/>
    <mergeCell ref="M305:N305"/>
    <mergeCell ref="P305:Q305"/>
    <mergeCell ref="C299:D299"/>
    <mergeCell ref="I299:J299"/>
    <mergeCell ref="C305:D305"/>
    <mergeCell ref="I305:J305"/>
    <mergeCell ref="C304:D304"/>
    <mergeCell ref="I304:J304"/>
    <mergeCell ref="C303:D303"/>
    <mergeCell ref="I303:J303"/>
    <mergeCell ref="C302:D302"/>
    <mergeCell ref="M325:N325"/>
    <mergeCell ref="P325:Q325"/>
    <mergeCell ref="M326:N326"/>
    <mergeCell ref="P326:Q326"/>
    <mergeCell ref="M327:N327"/>
    <mergeCell ref="P327:Q327"/>
    <mergeCell ref="M328:N328"/>
    <mergeCell ref="P328:Q328"/>
    <mergeCell ref="I326:J326"/>
    <mergeCell ref="I325:J325"/>
    <mergeCell ref="I324:J324"/>
    <mergeCell ref="C316:D316"/>
    <mergeCell ref="I316:J316"/>
    <mergeCell ref="C327:D327"/>
    <mergeCell ref="C326:D326"/>
    <mergeCell ref="C325:D325"/>
    <mergeCell ref="C324:D324"/>
    <mergeCell ref="I323:J323"/>
    <mergeCell ref="I322:J322"/>
    <mergeCell ref="C323:D323"/>
    <mergeCell ref="C322:D322"/>
    <mergeCell ref="C321:D321"/>
    <mergeCell ref="C320:D320"/>
    <mergeCell ref="C319:D319"/>
    <mergeCell ref="P320:Q320"/>
    <mergeCell ref="M321:N321"/>
    <mergeCell ref="P321:Q321"/>
    <mergeCell ref="A109:A110"/>
    <mergeCell ref="C169:D169"/>
    <mergeCell ref="A55:A56"/>
    <mergeCell ref="B55:B56"/>
    <mergeCell ref="A57:A58"/>
    <mergeCell ref="B57:B58"/>
    <mergeCell ref="M320:N32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I315:J315"/>
    <mergeCell ref="M299:N299"/>
    <mergeCell ref="M293:N293"/>
    <mergeCell ref="M287:N287"/>
    <mergeCell ref="M281:N281"/>
    <mergeCell ref="M273:N273"/>
    <mergeCell ref="M250:N250"/>
    <mergeCell ref="M244:N244"/>
    <mergeCell ref="M241:N241"/>
    <mergeCell ref="I312:J312"/>
    <mergeCell ref="C311:D311"/>
    <mergeCell ref="I311:J311"/>
    <mergeCell ref="M314:N314"/>
    <mergeCell ref="I302:J302"/>
    <mergeCell ref="C301:D301"/>
    <mergeCell ref="C330:D330"/>
    <mergeCell ref="I330:J330"/>
    <mergeCell ref="M306:N306"/>
    <mergeCell ref="P306:Q306"/>
    <mergeCell ref="M307:N307"/>
    <mergeCell ref="P307:Q307"/>
    <mergeCell ref="M308:N308"/>
    <mergeCell ref="P308:Q308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M329:N329"/>
    <mergeCell ref="P329:Q329"/>
    <mergeCell ref="M330:N330"/>
    <mergeCell ref="P330:Q330"/>
    <mergeCell ref="M322:N322"/>
    <mergeCell ref="P322:Q322"/>
    <mergeCell ref="M323:N323"/>
    <mergeCell ref="P323:Q323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C78:D78"/>
    <mergeCell ref="A81:A82"/>
    <mergeCell ref="B81:B82"/>
    <mergeCell ref="C94:D94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A39:A40"/>
    <mergeCell ref="A59:A60"/>
    <mergeCell ref="B59:B60"/>
    <mergeCell ref="A61:A62"/>
    <mergeCell ref="B61:B62"/>
    <mergeCell ref="A63:A64"/>
    <mergeCell ref="B63:B64"/>
    <mergeCell ref="C60:D60"/>
    <mergeCell ref="C50:D50"/>
    <mergeCell ref="C228:D228"/>
    <mergeCell ref="C238:D238"/>
    <mergeCell ref="C168:D168"/>
    <mergeCell ref="A188:A189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B155:B156"/>
    <mergeCell ref="A145:A146"/>
    <mergeCell ref="B145:B146"/>
    <mergeCell ref="A147:A148"/>
    <mergeCell ref="B147:B148"/>
    <mergeCell ref="A83:A84"/>
    <mergeCell ref="B83:B84"/>
    <mergeCell ref="A89:A90"/>
    <mergeCell ref="B89:B90"/>
    <mergeCell ref="C232:D232"/>
    <mergeCell ref="C139:D139"/>
    <mergeCell ref="A153:A154"/>
    <mergeCell ref="C186:D186"/>
    <mergeCell ref="C308:D308"/>
    <mergeCell ref="C225:D225"/>
    <mergeCell ref="C233:D233"/>
    <mergeCell ref="B204:B205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C181:D181"/>
    <mergeCell ref="C315:D315"/>
    <mergeCell ref="A151:A152"/>
    <mergeCell ref="B151:B152"/>
    <mergeCell ref="A235:A236"/>
    <mergeCell ref="B235:B236"/>
    <mergeCell ref="C306:D306"/>
    <mergeCell ref="C310:D310"/>
    <mergeCell ref="A237:A238"/>
    <mergeCell ref="B237:B238"/>
    <mergeCell ref="A239:A240"/>
    <mergeCell ref="B239:B240"/>
    <mergeCell ref="A241:A242"/>
    <mergeCell ref="B241:B242"/>
    <mergeCell ref="C312:D312"/>
    <mergeCell ref="C211:D211"/>
    <mergeCell ref="B200:B201"/>
    <mergeCell ref="A202:A203"/>
    <mergeCell ref="A167:A168"/>
    <mergeCell ref="B167:B168"/>
    <mergeCell ref="A184:A185"/>
    <mergeCell ref="B184:B185"/>
    <mergeCell ref="A186:A187"/>
    <mergeCell ref="B186:B187"/>
    <mergeCell ref="A229:A230"/>
    <mergeCell ref="B229:B230"/>
    <mergeCell ref="A231:A232"/>
    <mergeCell ref="B231:B232"/>
    <mergeCell ref="A180:A181"/>
    <mergeCell ref="B180:B181"/>
    <mergeCell ref="A182:A183"/>
    <mergeCell ref="B182:B183"/>
    <mergeCell ref="A216:A218"/>
    <mergeCell ref="B216:B218"/>
    <mergeCell ref="A219:A220"/>
    <mergeCell ref="B219:B220"/>
    <mergeCell ref="A221:A222"/>
    <mergeCell ref="B221:B222"/>
    <mergeCell ref="A223:A224"/>
    <mergeCell ref="B223:B224"/>
    <mergeCell ref="A225:A226"/>
    <mergeCell ref="B225:B226"/>
    <mergeCell ref="B202:B203"/>
    <mergeCell ref="A204:A205"/>
    <mergeCell ref="A169:A177"/>
    <mergeCell ref="B169:B177"/>
    <mergeCell ref="A178:A179"/>
    <mergeCell ref="B178:B179"/>
    <mergeCell ref="A263:A264"/>
    <mergeCell ref="B263:B264"/>
    <mergeCell ref="A265:A266"/>
    <mergeCell ref="B265:B266"/>
    <mergeCell ref="A267:A273"/>
    <mergeCell ref="B267:B273"/>
    <mergeCell ref="A274:A275"/>
    <mergeCell ref="B274:B275"/>
    <mergeCell ref="A276:A277"/>
    <mergeCell ref="B276:B277"/>
    <mergeCell ref="A278:A279"/>
    <mergeCell ref="B278:B279"/>
    <mergeCell ref="A196:A197"/>
    <mergeCell ref="B196:B197"/>
    <mergeCell ref="A198:A199"/>
    <mergeCell ref="B198:B199"/>
    <mergeCell ref="A200:A201"/>
    <mergeCell ref="A129:A133"/>
    <mergeCell ref="B129:B133"/>
    <mergeCell ref="A134:A135"/>
    <mergeCell ref="B134:B135"/>
    <mergeCell ref="A136:A138"/>
    <mergeCell ref="B136:B138"/>
    <mergeCell ref="A139:A140"/>
    <mergeCell ref="B139:B140"/>
    <mergeCell ref="A141:A142"/>
    <mergeCell ref="B141:B142"/>
    <mergeCell ref="A143:A144"/>
    <mergeCell ref="B143:B144"/>
    <mergeCell ref="A157:A160"/>
    <mergeCell ref="B157:B160"/>
    <mergeCell ref="A163:A164"/>
    <mergeCell ref="B163:B164"/>
    <mergeCell ref="A165:A166"/>
    <mergeCell ref="B165:B166"/>
    <mergeCell ref="B153:B154"/>
    <mergeCell ref="A243:A245"/>
    <mergeCell ref="B243:B245"/>
    <mergeCell ref="A246:A247"/>
    <mergeCell ref="B246:B247"/>
    <mergeCell ref="A248:A249"/>
    <mergeCell ref="B248:B249"/>
    <mergeCell ref="A250:A252"/>
    <mergeCell ref="B250:B252"/>
    <mergeCell ref="A253:A254"/>
    <mergeCell ref="B253:B254"/>
    <mergeCell ref="A255:A256"/>
    <mergeCell ref="B255:B256"/>
    <mergeCell ref="A257:A258"/>
    <mergeCell ref="B257:B258"/>
    <mergeCell ref="A259:A260"/>
    <mergeCell ref="B259:B260"/>
    <mergeCell ref="A261:A262"/>
    <mergeCell ref="B261:B262"/>
    <mergeCell ref="A280:A281"/>
    <mergeCell ref="B280:B281"/>
    <mergeCell ref="A282:A283"/>
    <mergeCell ref="B282:B283"/>
    <mergeCell ref="A284:A285"/>
    <mergeCell ref="B284:B285"/>
    <mergeCell ref="A286:A290"/>
    <mergeCell ref="B286:B290"/>
    <mergeCell ref="A291:A292"/>
    <mergeCell ref="B291:B292"/>
    <mergeCell ref="A293:A294"/>
    <mergeCell ref="B293:B294"/>
    <mergeCell ref="A295:A296"/>
    <mergeCell ref="B295:B296"/>
    <mergeCell ref="A297:A298"/>
    <mergeCell ref="B297:B298"/>
    <mergeCell ref="A299:A300"/>
    <mergeCell ref="B299:B300"/>
    <mergeCell ref="A301:A302"/>
    <mergeCell ref="B301:B302"/>
    <mergeCell ref="A303:A305"/>
    <mergeCell ref="B303:B305"/>
    <mergeCell ref="A312:A314"/>
    <mergeCell ref="B312:B314"/>
    <mergeCell ref="A315:A316"/>
    <mergeCell ref="B315:B316"/>
    <mergeCell ref="A317:A325"/>
    <mergeCell ref="B317:B325"/>
    <mergeCell ref="A326:A327"/>
    <mergeCell ref="B326:B327"/>
    <mergeCell ref="A328:A329"/>
    <mergeCell ref="B328:B329"/>
    <mergeCell ref="A330:A331"/>
    <mergeCell ref="B330:B331"/>
    <mergeCell ref="A332:A333"/>
    <mergeCell ref="B332:B333"/>
    <mergeCell ref="B310:B311"/>
    <mergeCell ref="A334:A341"/>
    <mergeCell ref="B334:B341"/>
    <mergeCell ref="A342:A343"/>
    <mergeCell ref="B342:B343"/>
    <mergeCell ref="C343:D343"/>
    <mergeCell ref="I343:J343"/>
    <mergeCell ref="M343:N343"/>
    <mergeCell ref="P343:Q343"/>
    <mergeCell ref="A344:A345"/>
    <mergeCell ref="B344:B345"/>
    <mergeCell ref="C344:D344"/>
    <mergeCell ref="I344:J344"/>
    <mergeCell ref="M344:N344"/>
    <mergeCell ref="P344:Q344"/>
    <mergeCell ref="C345:D345"/>
    <mergeCell ref="I345:J345"/>
    <mergeCell ref="M345:N345"/>
    <mergeCell ref="P345:Q345"/>
    <mergeCell ref="C341:D341"/>
    <mergeCell ref="I341:J341"/>
    <mergeCell ref="M341:N341"/>
    <mergeCell ref="P341:Q341"/>
    <mergeCell ref="C342:D342"/>
    <mergeCell ref="I342:J342"/>
    <mergeCell ref="M342:N342"/>
    <mergeCell ref="P342:Q342"/>
    <mergeCell ref="C336:D336"/>
    <mergeCell ref="I336:J336"/>
    <mergeCell ref="M336:N336"/>
    <mergeCell ref="P336:Q336"/>
    <mergeCell ref="C337:D337"/>
    <mergeCell ref="I337:J337"/>
    <mergeCell ref="A346:A347"/>
    <mergeCell ref="B346:B347"/>
    <mergeCell ref="C346:D346"/>
    <mergeCell ref="I346:J346"/>
    <mergeCell ref="M346:N346"/>
    <mergeCell ref="P346:Q346"/>
    <mergeCell ref="C347:D347"/>
    <mergeCell ref="I347:J347"/>
    <mergeCell ref="M347:N347"/>
    <mergeCell ref="P347:Q347"/>
    <mergeCell ref="A348:A349"/>
    <mergeCell ref="B348:B349"/>
    <mergeCell ref="C348:D348"/>
    <mergeCell ref="I348:J348"/>
    <mergeCell ref="M348:N348"/>
    <mergeCell ref="P348:Q348"/>
    <mergeCell ref="C349:D349"/>
    <mergeCell ref="I349:J349"/>
    <mergeCell ref="M349:N349"/>
    <mergeCell ref="P349:Q349"/>
    <mergeCell ref="A350:A352"/>
    <mergeCell ref="B350:B352"/>
    <mergeCell ref="C350:D350"/>
    <mergeCell ref="I350:J350"/>
    <mergeCell ref="M350:N350"/>
    <mergeCell ref="P350:Q350"/>
    <mergeCell ref="C351:D351"/>
    <mergeCell ref="I351:J351"/>
    <mergeCell ref="M351:N351"/>
    <mergeCell ref="P351:Q351"/>
    <mergeCell ref="C352:D352"/>
    <mergeCell ref="I352:J352"/>
    <mergeCell ref="M352:N352"/>
    <mergeCell ref="P352:Q352"/>
    <mergeCell ref="A353:A355"/>
    <mergeCell ref="B353:B355"/>
    <mergeCell ref="C353:D353"/>
    <mergeCell ref="I353:J353"/>
    <mergeCell ref="M353:N353"/>
    <mergeCell ref="P353:Q353"/>
    <mergeCell ref="C354:D354"/>
    <mergeCell ref="I354:J354"/>
    <mergeCell ref="M354:N354"/>
    <mergeCell ref="P354:Q354"/>
    <mergeCell ref="C355:D355"/>
    <mergeCell ref="I355:J355"/>
    <mergeCell ref="M355:N355"/>
    <mergeCell ref="P355:Q355"/>
    <mergeCell ref="A356:A359"/>
    <mergeCell ref="B356:B359"/>
    <mergeCell ref="C356:D356"/>
    <mergeCell ref="I356:J356"/>
    <mergeCell ref="M356:N356"/>
    <mergeCell ref="P356:Q356"/>
    <mergeCell ref="C357:D357"/>
    <mergeCell ref="I357:J357"/>
    <mergeCell ref="M357:N357"/>
    <mergeCell ref="P357:Q357"/>
    <mergeCell ref="C358:D358"/>
    <mergeCell ref="I358:J358"/>
    <mergeCell ref="M358:N358"/>
    <mergeCell ref="P358:Q358"/>
    <mergeCell ref="C359:D359"/>
    <mergeCell ref="I359:J359"/>
    <mergeCell ref="M359:N359"/>
    <mergeCell ref="P359:Q359"/>
    <mergeCell ref="A360:A361"/>
    <mergeCell ref="B360:B361"/>
    <mergeCell ref="C360:D360"/>
    <mergeCell ref="I360:J360"/>
    <mergeCell ref="M360:N360"/>
    <mergeCell ref="P360:Q360"/>
    <mergeCell ref="C361:D361"/>
    <mergeCell ref="I361:J361"/>
    <mergeCell ref="M361:N361"/>
    <mergeCell ref="P361:Q361"/>
    <mergeCell ref="A362:A368"/>
    <mergeCell ref="B362:B368"/>
    <mergeCell ref="C362:D362"/>
    <mergeCell ref="I362:J362"/>
    <mergeCell ref="M362:N362"/>
    <mergeCell ref="P362:Q362"/>
    <mergeCell ref="C363:D363"/>
    <mergeCell ref="I363:J363"/>
    <mergeCell ref="M363:N363"/>
    <mergeCell ref="P363:Q363"/>
    <mergeCell ref="C364:D364"/>
    <mergeCell ref="I364:J364"/>
    <mergeCell ref="M364:N364"/>
    <mergeCell ref="P364:Q364"/>
    <mergeCell ref="C365:D365"/>
    <mergeCell ref="I365:J365"/>
    <mergeCell ref="M365:N365"/>
    <mergeCell ref="P365:Q365"/>
    <mergeCell ref="C366:D366"/>
    <mergeCell ref="I366:J366"/>
    <mergeCell ref="M366:N366"/>
    <mergeCell ref="P366:Q366"/>
    <mergeCell ref="C375:D375"/>
    <mergeCell ref="I375:J375"/>
    <mergeCell ref="M375:N375"/>
    <mergeCell ref="P375:Q375"/>
    <mergeCell ref="C376:D376"/>
    <mergeCell ref="I376:J376"/>
    <mergeCell ref="M376:N376"/>
    <mergeCell ref="P376:Q376"/>
    <mergeCell ref="C367:D367"/>
    <mergeCell ref="I367:J367"/>
    <mergeCell ref="M367:N367"/>
    <mergeCell ref="P367:Q367"/>
    <mergeCell ref="C368:D368"/>
    <mergeCell ref="I368:J368"/>
    <mergeCell ref="M368:N368"/>
    <mergeCell ref="P368:Q368"/>
    <mergeCell ref="A369:A370"/>
    <mergeCell ref="B369:B370"/>
    <mergeCell ref="C369:D369"/>
    <mergeCell ref="I369:J369"/>
    <mergeCell ref="M369:N369"/>
    <mergeCell ref="P369:Q369"/>
    <mergeCell ref="C370:D370"/>
    <mergeCell ref="I370:J370"/>
    <mergeCell ref="M370:N370"/>
    <mergeCell ref="P370:Q370"/>
    <mergeCell ref="M380:N380"/>
    <mergeCell ref="P380:Q380"/>
    <mergeCell ref="C381:D381"/>
    <mergeCell ref="I381:J381"/>
    <mergeCell ref="M381:N381"/>
    <mergeCell ref="P381:Q381"/>
    <mergeCell ref="C382:D382"/>
    <mergeCell ref="I382:J382"/>
    <mergeCell ref="M382:N382"/>
    <mergeCell ref="P382:Q382"/>
    <mergeCell ref="C383:D383"/>
    <mergeCell ref="I383:J383"/>
    <mergeCell ref="M383:N383"/>
    <mergeCell ref="P383:Q383"/>
    <mergeCell ref="A371:A376"/>
    <mergeCell ref="B371:B376"/>
    <mergeCell ref="C371:D371"/>
    <mergeCell ref="I371:J371"/>
    <mergeCell ref="M371:N371"/>
    <mergeCell ref="P371:Q371"/>
    <mergeCell ref="C372:D372"/>
    <mergeCell ref="I372:J372"/>
    <mergeCell ref="M372:N372"/>
    <mergeCell ref="P372:Q372"/>
    <mergeCell ref="C373:D373"/>
    <mergeCell ref="I373:J373"/>
    <mergeCell ref="M373:N373"/>
    <mergeCell ref="P373:Q373"/>
    <mergeCell ref="C374:D374"/>
    <mergeCell ref="I374:J374"/>
    <mergeCell ref="M374:N374"/>
    <mergeCell ref="P374:Q374"/>
    <mergeCell ref="A387:A389"/>
    <mergeCell ref="B387:B389"/>
    <mergeCell ref="C387:D387"/>
    <mergeCell ref="I387:J387"/>
    <mergeCell ref="M387:N387"/>
    <mergeCell ref="P387:Q387"/>
    <mergeCell ref="C388:D388"/>
    <mergeCell ref="I388:J388"/>
    <mergeCell ref="M388:N388"/>
    <mergeCell ref="P388:Q388"/>
    <mergeCell ref="C389:D389"/>
    <mergeCell ref="I389:J389"/>
    <mergeCell ref="M389:N389"/>
    <mergeCell ref="P389:Q389"/>
    <mergeCell ref="A377:A379"/>
    <mergeCell ref="B377:B379"/>
    <mergeCell ref="C377:D377"/>
    <mergeCell ref="I377:J377"/>
    <mergeCell ref="M377:N377"/>
    <mergeCell ref="P377:Q377"/>
    <mergeCell ref="C378:D378"/>
    <mergeCell ref="I378:J378"/>
    <mergeCell ref="M378:N378"/>
    <mergeCell ref="P378:Q378"/>
    <mergeCell ref="C379:D379"/>
    <mergeCell ref="I379:J379"/>
    <mergeCell ref="M379:N379"/>
    <mergeCell ref="P379:Q379"/>
    <mergeCell ref="A380:A386"/>
    <mergeCell ref="B380:B386"/>
    <mergeCell ref="C380:D380"/>
    <mergeCell ref="I380:J380"/>
    <mergeCell ref="C396:D396"/>
    <mergeCell ref="I396:J396"/>
    <mergeCell ref="M396:N396"/>
    <mergeCell ref="P396:Q396"/>
    <mergeCell ref="C397:D397"/>
    <mergeCell ref="I397:J397"/>
    <mergeCell ref="C384:D384"/>
    <mergeCell ref="I384:J384"/>
    <mergeCell ref="M384:N384"/>
    <mergeCell ref="P384:Q384"/>
    <mergeCell ref="C385:D385"/>
    <mergeCell ref="I385:J385"/>
    <mergeCell ref="M385:N385"/>
    <mergeCell ref="P385:Q385"/>
    <mergeCell ref="C386:D386"/>
    <mergeCell ref="I386:J386"/>
    <mergeCell ref="M386:N386"/>
    <mergeCell ref="P386:Q386"/>
    <mergeCell ref="M391:N391"/>
    <mergeCell ref="P391:Q391"/>
    <mergeCell ref="C392:D392"/>
    <mergeCell ref="I392:J392"/>
    <mergeCell ref="M392:N392"/>
    <mergeCell ref="P392:Q392"/>
    <mergeCell ref="C393:D393"/>
    <mergeCell ref="I393:J393"/>
    <mergeCell ref="M393:N393"/>
    <mergeCell ref="P393:Q393"/>
    <mergeCell ref="C394:D394"/>
    <mergeCell ref="I394:J394"/>
    <mergeCell ref="M394:N394"/>
    <mergeCell ref="P394:Q394"/>
    <mergeCell ref="C395:D395"/>
    <mergeCell ref="I395:J395"/>
    <mergeCell ref="M395:N395"/>
    <mergeCell ref="P395:Q395"/>
    <mergeCell ref="C402:D402"/>
    <mergeCell ref="I402:J402"/>
    <mergeCell ref="M402:N402"/>
    <mergeCell ref="P402:Q402"/>
    <mergeCell ref="M397:N397"/>
    <mergeCell ref="P397:Q397"/>
    <mergeCell ref="C398:D398"/>
    <mergeCell ref="I398:J398"/>
    <mergeCell ref="M398:N398"/>
    <mergeCell ref="P398:Q398"/>
    <mergeCell ref="A399:A401"/>
    <mergeCell ref="B399:B401"/>
    <mergeCell ref="C399:D399"/>
    <mergeCell ref="I399:J399"/>
    <mergeCell ref="M399:N399"/>
    <mergeCell ref="P399:Q399"/>
    <mergeCell ref="C400:D400"/>
    <mergeCell ref="I400:J400"/>
    <mergeCell ref="M400:N400"/>
    <mergeCell ref="P400:Q400"/>
    <mergeCell ref="C401:D401"/>
    <mergeCell ref="I401:J401"/>
    <mergeCell ref="M401:N401"/>
    <mergeCell ref="P401:Q401"/>
    <mergeCell ref="A390:A398"/>
    <mergeCell ref="B390:B398"/>
    <mergeCell ref="C390:D390"/>
    <mergeCell ref="I390:J390"/>
    <mergeCell ref="M390:N390"/>
    <mergeCell ref="P390:Q390"/>
    <mergeCell ref="C391:D391"/>
    <mergeCell ref="I391:J391"/>
  </mergeCells>
  <hyperlinks>
    <hyperlink ref="M8" r:id="rId1" display="http://cprmbd.cprm.gov.br/ReportServer?%2FRelatorio_SAE%2Fcentro%20de%20custo&amp;custo=1472040%20&amp;ano=2020&amp;rs%3AParameterLanguage="/>
    <hyperlink ref="M10" r:id="rId2" display="http://cprmbd.cprm.gov.br/ReportServer?%2FRelatorio_SAE%2Fcentro%20de%20custo&amp;custo=1472040%20&amp;ano=2020&amp;rs%3AParameterLanguage="/>
    <hyperlink ref="M11" r:id="rId3" display="http://cprmbd.cprm.gov.br/ReportServer?%2FRelatorio_SAE%2Fcentro%20de%20custo&amp;custo=1472040%20&amp;ano=2020&amp;rs%3AParameterLanguage="/>
    <hyperlink ref="M13" r:id="rId4" display="http://cprmbd.cprm.gov.br/ReportServer?%2FRelatorio_SAE%2Fcentro%20de%20custo&amp;custo=1422650%20&amp;ano=2020&amp;rs%3AParameterLanguage="/>
    <hyperlink ref="M14" r:id="rId5" display="http://cprmbd.cprm.gov.br/ReportServer?%2FRelatorio_SAE%2Fcentro%20de%20custo&amp;custo=1422650%20&amp;ano=2020&amp;rs%3AParameterLanguage="/>
    <hyperlink ref="M15" r:id="rId6" display="http://cprmbd.cprm.gov.br/ReportServer?%2FRelatorio_SAE%2Fcentro%20de%20custo&amp;custo=1422650%20&amp;ano=2020&amp;rs%3AParameterLanguage="/>
    <hyperlink ref="M17" r:id="rId7" display="http://cprmbd.cprm.gov.br/ReportServer?%2FRelatorio_SAE%2Fcentro%20de%20custo&amp;custo=4304084%20&amp;ano=2020&amp;rs%3AParameterLanguage="/>
    <hyperlink ref="M19" r:id="rId8" display="http://cprmbd.cprm.gov.br/ReportServer?%2FRelatorio_SAE%2Fcentro%20de%20custo&amp;custo=4340084%20&amp;ano=2020&amp;rs%3AParameterLanguage="/>
    <hyperlink ref="M20" r:id="rId9" display="http://cprmbd.cprm.gov.br/ReportServer?%2FRelatorio_SAE%2Fcentro%20de%20custo&amp;custo=4340084%20&amp;ano=2020&amp;rs%3AParameterLanguage="/>
    <hyperlink ref="M22" r:id="rId10" display="http://cprmbd.cprm.gov.br/ReportServer?%2FRelatorio_SAE%2Fcentro%20de%20custo&amp;custo=4005043%20&amp;ano=2020&amp;rs%3AParameterLanguage="/>
    <hyperlink ref="M24" r:id="rId11" display="http://cprmbd.cprm.gov.br/ReportServer?%2FRelatorio_SAE%2Fcentro%20de%20custo&amp;custo=4992087%20&amp;ano=2020&amp;rs%3AParameterLanguage="/>
    <hyperlink ref="M25" r:id="rId12" display="http://cprmbd.cprm.gov.br/ReportServer?%2FRelatorio_SAE%2Fcentro%20de%20custo&amp;custo=4992087%20&amp;ano=2020&amp;rs%3AParameterLanguage="/>
    <hyperlink ref="M27" r:id="rId13" display="http://cprmbd.cprm.gov.br/ReportServer?%2FRelatorio_SAE%2Fcentro%20de%20custo&amp;custo=4994999%20&amp;ano=2020&amp;rs%3AParameterLanguage="/>
    <hyperlink ref="M29" r:id="rId14" display="http://cprmbd.cprm.gov.br/ReportServer?%2FRelatorio_SAE%2Fcentro%20de%20custo&amp;custo=4304084%20&amp;ano=2020&amp;rs%3AParameterLanguage="/>
    <hyperlink ref="M31" r:id="rId15" display="http://cprmbd.cprm.gov.br/ReportServer?%2FRelatorio_SAE%2Fcentro%20de%20custo&amp;custo=4003041%20&amp;ano=2020&amp;rs%3AParameterLanguage="/>
    <hyperlink ref="M33" r:id="rId16" display="http://cprmbd.cprm.gov.br/ReportServer?%2FRelatorio_SAE%2Fcentro%20de%20custo&amp;custo=4405033%20&amp;ano=2020&amp;rs%3AParameterLanguage="/>
    <hyperlink ref="M35" r:id="rId17" display="http://cprmbd.cprm.gov.br/ReportServer?%2FRelatorio_SAE%2Fcentro%20de%20custo&amp;custo=4992087%20&amp;ano=2020&amp;rs%3AParameterLanguage="/>
    <hyperlink ref="M37" r:id="rId18" display="http://cprmbd.cprm.gov.br/ReportServer?%2FRelatorio_SAE%2Fcentro%20de%20custo&amp;custo=4304084%20&amp;ano=2020&amp;rs%3AParameterLanguage="/>
    <hyperlink ref="M39" r:id="rId19" display="http://cprmbd.cprm.gov.br/ReportServer?%2FRelatorio_SAE%2Fcentro%20de%20custo&amp;custo=4304084%20&amp;ano=2020&amp;rs%3AParameterLanguage="/>
    <hyperlink ref="M41" r:id="rId20" display="http://cprmbd.cprm.gov.br/ReportServer?%2FRelatorio_SAE%2Fcentro%20de%20custo&amp;custo=5061127%20&amp;ano=2020&amp;rs%3AParameterLanguage="/>
    <hyperlink ref="M43" r:id="rId21" display="http://cprmbd.cprm.gov.br/ReportServer?%2FRelatorio_SAE%2Fcentro%20de%20custo&amp;custo=4147999%20&amp;ano=2020&amp;rs%3AParameterLanguage="/>
    <hyperlink ref="M45" r:id="rId22" display="http://cprmbd.cprm.gov.br/ReportServer?%2FRelatorio_SAE%2Fcentro%20de%20custo&amp;custo=4147999%20&amp;ano=2020&amp;rs%3AParameterLanguage="/>
    <hyperlink ref="M47" r:id="rId23" display="http://cprmbd.cprm.gov.br/ReportServer?%2FRelatorio_SAE%2Fcentro%20de%20custo&amp;custo=4991035%20&amp;ano=2020&amp;rs%3AParameterLanguage="/>
    <hyperlink ref="M49" r:id="rId24" display="http://cprmbd.cprm.gov.br/ReportServer?%2FRelatorio_SAE%2Fcentro%20de%20custo&amp;custo=4002042%20&amp;ano=2020&amp;rs%3AParameterLanguage="/>
    <hyperlink ref="M51" r:id="rId25" display="http://cprmbd.cprm.gov.br/ReportServer?%2FRelatorio_SAE%2Fcentro%20de%20custo&amp;custo=4304084%20&amp;ano=2020&amp;rs%3AParameterLanguage="/>
    <hyperlink ref="M53" r:id="rId26" display="http://cprmbd.cprm.gov.br/ReportServer?%2FRelatorio_SAE%2Fcentro%20de%20custo&amp;custo=4002042%20&amp;ano=2020&amp;rs%3AParameterLanguage="/>
    <hyperlink ref="M55" r:id="rId27" display="http://cprmbd.cprm.gov.br/ReportServer?%2FRelatorio_SAE%2Fcentro%20de%20custo&amp;custo=4428043%20&amp;ano=2020&amp;rs%3AParameterLanguage="/>
    <hyperlink ref="M57" r:id="rId28" display="http://cprmbd.cprm.gov.br/ReportServer?%2FRelatorio_SAE%2Fcentro%20de%20custo&amp;custo=4469043%20&amp;ano=2020&amp;rs%3AParameterLanguage="/>
    <hyperlink ref="M59" r:id="rId29" display="http://cprmbd.cprm.gov.br/ReportServer?%2FRelatorio_SAE%2Fcentro%20de%20custo&amp;custo=4249043%20&amp;ano=2020&amp;rs%3AParameterLanguage="/>
    <hyperlink ref="M61" r:id="rId30" display="http://cprmbd.cprm.gov.br/ReportServer?%2FRelatorio_SAE%2Fcentro%20de%20custo&amp;custo=4250043%20&amp;ano=2020&amp;rs%3AParameterLanguage="/>
    <hyperlink ref="M63" r:id="rId31" display="http://cprmbd.cprm.gov.br/ReportServer?%2FRelatorio_SAE%2Fcentro%20de%20custo&amp;custo=4147999%20&amp;ano=2020&amp;rs%3AParameterLanguage="/>
    <hyperlink ref="M65" r:id="rId32" display="http://cprmbd.cprm.gov.br/ReportServer?%2FRelatorio_SAE%2Fcentro%20de%20custo&amp;custo=4501043%20&amp;ano=2020&amp;rs%3AParameterLanguage="/>
    <hyperlink ref="M67" r:id="rId33" display="http://cprmbd.cprm.gov.br/ReportServer?%2FRelatorio_SAE%2Fcentro%20de%20custo&amp;custo=4004371%20&amp;ano=2020&amp;rs%3AParameterLanguage="/>
    <hyperlink ref="M69" r:id="rId34" display="http://cprmbd.cprm.gov.br/ReportServer?%2FRelatorio_SAE%2Fcentro%20de%20custo&amp;custo=4003261%20&amp;ano=2020&amp;rs%3AParameterLanguage="/>
    <hyperlink ref="M71" r:id="rId35" display="http://cprmbd.cprm.gov.br/ReportServer?%2FRelatorio_SAE%2Fcentro%20de%20custo&amp;custo=4003711%20&amp;ano=2020&amp;rs%3AParameterLanguage="/>
    <hyperlink ref="M73" r:id="rId36" display="http://cprmbd.cprm.gov.br/ReportServer?%2FRelatorio_SAE%2Fcentro%20de%20custo&amp;custo=4003301%20&amp;ano=2020&amp;rs%3AParameterLanguage="/>
    <hyperlink ref="M75" r:id="rId37" display="http://cprmbd.cprm.gov.br/ReportServer?%2FRelatorio_SAE%2Fcentro%20de%20custo&amp;custo=4003601%20&amp;ano=2020&amp;rs%3AParameterLanguage="/>
    <hyperlink ref="M77" r:id="rId38" display="http://cprmbd.cprm.gov.br/ReportServer?%2FRelatorio_SAE%2Fcentro%20de%20custo&amp;custo=4003651%20&amp;ano=2020&amp;rs%3AParameterLanguage="/>
    <hyperlink ref="M79" r:id="rId39" display="http://cprmbd.cprm.gov.br/ReportServer?%2FRelatorio_SAE%2Fcentro%20de%20custo&amp;custo=4003551%20&amp;ano=2020&amp;rs%3AParameterLanguage="/>
    <hyperlink ref="M81" r:id="rId40" display="http://cprmbd.cprm.gov.br/ReportServer?%2FRelatorio_SAE%2Fcentro%20de%20custo&amp;custo=4003352%20&amp;ano=2020&amp;rs%3AParameterLanguage="/>
    <hyperlink ref="M83" r:id="rId41" display="http://cprmbd.cprm.gov.br/ReportServer?%2FRelatorio_SAE%2Fcentro%20de%20custo&amp;custo=4003402%20&amp;ano=2020&amp;rs%3AParameterLanguage="/>
    <hyperlink ref="M85" r:id="rId42" display="http://cprmbd.cprm.gov.br/ReportServer?%2FRelatorio_SAE%2Fcentro%20de%20custo&amp;custo=4003501%20&amp;ano=2020&amp;rs%3AParameterLanguage="/>
    <hyperlink ref="M87" r:id="rId43" display="http://cprmbd.cprm.gov.br/ReportServer?%2FRelatorio_SAE%2Fcentro%20de%20custo&amp;custo=4003251%20&amp;ano=2020&amp;rs%3AParameterLanguage="/>
    <hyperlink ref="M89" r:id="rId44" display="http://cprmbd.cprm.gov.br/ReportServer?%2FRelatorio_SAE%2Fcentro%20de%20custo&amp;custo=4001606%20&amp;ano=2020&amp;rs%3AParameterLanguage="/>
    <hyperlink ref="M91" r:id="rId45" display="http://cprmbd.cprm.gov.br/ReportServer?%2FRelatorio_SAE%2Fcentro%20de%20custo&amp;custo=4001602%20&amp;ano=2020&amp;rs%3AParameterLanguage="/>
    <hyperlink ref="M93" r:id="rId46" display="http://cprmbd.cprm.gov.br/ReportServer?%2FRelatorio_SAE%2Fcentro%20de%20custo&amp;custo=4479040%20&amp;ano=2020&amp;rs%3AParameterLanguage="/>
    <hyperlink ref="M95" r:id="rId47" display="http://cprmbd.cprm.gov.br/ReportServer?%2FRelatorio_SAE%2Fcentro%20de%20custo&amp;custo=4001351%20&amp;ano=2020&amp;rs%3AParameterLanguage="/>
    <hyperlink ref="M97" r:id="rId48" display="http://cprmbd.cprm.gov.br/ReportServer?%2FRelatorio_SAE%2Fcentro%20de%20custo&amp;custo=4001501%20&amp;ano=2020&amp;rs%3AParameterLanguage="/>
    <hyperlink ref="M99" r:id="rId49" display="http://cprmbd.cprm.gov.br/ReportServer?%2FRelatorio_SAE%2Fcentro%20de%20custo&amp;custo=4001041%20&amp;ano=2020&amp;rs%3AParameterLanguage="/>
    <hyperlink ref="M101" r:id="rId50" display="http://cprmbd.cprm.gov.br/ReportServer?%2FRelatorio_SAE%2Fcentro%20de%20custo&amp;custo=4001711%20&amp;ano=2020&amp;rs%3AParameterLanguage="/>
    <hyperlink ref="M103" r:id="rId51" display="http://cprmbd.cprm.gov.br/ReportServer?%2FRelatorio_SAE%2Fcentro%20de%20custo&amp;custo=4481040%20&amp;ano=2020&amp;rs%3AParameterLanguage="/>
    <hyperlink ref="M105" r:id="rId52" display="http://cprmbd.cprm.gov.br/ReportServer?%2FRelatorio_SAE%2Fcentro%20de%20custo&amp;custo=4001554%20&amp;ano=2020&amp;rs%3AParameterLanguage="/>
    <hyperlink ref="M107" r:id="rId53" display="http://cprmbd.cprm.gov.br/ReportServer?%2FRelatorio_SAE%2Fcentro%20de%20custo&amp;custo=4001301%20&amp;ano=2020&amp;rs%3AParameterLanguage="/>
    <hyperlink ref="M109" r:id="rId54" display="http://cprmbd.cprm.gov.br/ReportServer?%2FRelatorio_SAE%2Fcentro%20de%20custo&amp;custo=4001555%20&amp;ano=2020&amp;rs%3AParameterLanguage="/>
    <hyperlink ref="M111" r:id="rId55" display="http://cprmbd.cprm.gov.br/ReportServer?%2FRelatorio_SAE%2Fcentro%20de%20custo&amp;custo=4001254%20&amp;ano=2020&amp;rs%3AParameterLanguage="/>
    <hyperlink ref="M113" r:id="rId56" display="http://cprmbd.cprm.gov.br/ReportServer?%2FRelatorio_SAE%2Fcentro%20de%20custo&amp;custo=4001261%20&amp;ano=2020&amp;rs%3AParameterLanguage="/>
    <hyperlink ref="M115" r:id="rId57" display="http://cprmbd.cprm.gov.br/ReportServer?%2FRelatorio_SAE%2Fcentro%20de%20custo&amp;custo=4001252%20&amp;ano=2020&amp;rs%3AParameterLanguage="/>
    <hyperlink ref="M117" r:id="rId58" display="http://cprmbd.cprm.gov.br/ReportServer?%2FRelatorio_SAE%2Fcentro%20de%20custo&amp;custo=4001042%20&amp;ano=2020&amp;rs%3AParameterLanguage="/>
    <hyperlink ref="M119" r:id="rId59" display="http://cprmbd.cprm.gov.br/ReportServer?%2FRelatorio_SAE%2Fcentro%20de%20custo&amp;custo=4001044%20&amp;ano=2020&amp;rs%3AParameterLanguage="/>
    <hyperlink ref="M121" r:id="rId60" display="http://cprmbd.cprm.gov.br/ReportServer?%2FRelatorio_SAE%2Fcentro%20de%20custo&amp;custo=4001502%20&amp;ano=2020&amp;rs%3AParameterLanguage="/>
    <hyperlink ref="M123" r:id="rId61" display="http://cprmbd.cprm.gov.br/ReportServer?%2FRelatorio_SAE%2Fcentro%20de%20custo&amp;custo=5130500%20&amp;ano=2020&amp;rs%3AParameterLanguage="/>
    <hyperlink ref="M125" r:id="rId62" display="http://cprmbd.cprm.gov.br/ReportServer?%2FRelatorio_SAE%2Fcentro%20de%20custo&amp;custo=4002042%20&amp;ano=2020&amp;rs%3AParameterLanguage="/>
    <hyperlink ref="M127" r:id="rId63" display="http://cprmbd.cprm.gov.br/ReportServer?%2FRelatorio_SAE%2Fcentro%20de%20custo&amp;custo=5130500%20&amp;ano=2020&amp;rs%3AParameterLanguage="/>
    <hyperlink ref="M129" r:id="rId64" display="http://cprmbd.cprm.gov.br/ReportServer?%2FRelatorio_SAE%2Fcentro%20de%20custo&amp;custo=4340084%20&amp;ano=2020&amp;rs%3AParameterLanguage="/>
    <hyperlink ref="M130" r:id="rId65" display="http://cprmbd.cprm.gov.br/ReportServer?%2FRelatorio_SAE%2Fcentro%20de%20custo&amp;custo=4340084%20&amp;ano=2020&amp;rs%3AParameterLanguage="/>
    <hyperlink ref="M131" r:id="rId66" display="http://cprmbd.cprm.gov.br/ReportServer?%2FRelatorio_SAE%2Fcentro%20de%20custo&amp;custo=4340084%20&amp;ano=2020&amp;rs%3AParameterLanguage="/>
    <hyperlink ref="M132" r:id="rId67" display="http://cprmbd.cprm.gov.br/ReportServer?%2FRelatorio_SAE%2Fcentro%20de%20custo&amp;custo=4340084%20&amp;ano=2020&amp;rs%3AParameterLanguage="/>
    <hyperlink ref="M134" r:id="rId68" display="http://cprmbd.cprm.gov.br/ReportServer?%2FRelatorio_SAE%2Fcentro%20de%20custo&amp;custo=4427033%20&amp;ano=2020&amp;rs%3AParameterLanguage="/>
    <hyperlink ref="M136" r:id="rId69" display="http://cprmbd.cprm.gov.br/ReportServer?%2FRelatorio_SAE%2Fcentro%20de%20custo&amp;custo=5130500%20&amp;ano=2020&amp;rs%3AParameterLanguage="/>
    <hyperlink ref="M137" r:id="rId70" display="http://cprmbd.cprm.gov.br/ReportServer?%2FRelatorio_SAE%2Fcentro%20de%20custo&amp;custo=5130500%20&amp;ano=2020&amp;rs%3AParameterLanguage="/>
    <hyperlink ref="M139" r:id="rId71" display="http://cprmbd.cprm.gov.br/ReportServer?%2FRelatorio_SAE%2Fcentro%20de%20custo&amp;custo=4407035%20&amp;ano=2020&amp;rs%3AParameterLanguage="/>
    <hyperlink ref="M141" r:id="rId72" display="http://cprmbd.cprm.gov.br/ReportServer?%2FRelatorio_SAE%2Fcentro%20de%20custo&amp;custo=5130500%20&amp;ano=2020&amp;rs%3AParameterLanguage="/>
    <hyperlink ref="M143" r:id="rId73" display="http://cprmbd.cprm.gov.br/ReportServer?%2FRelatorio_SAE%2Fcentro%20de%20custo&amp;custo=5130500%20&amp;ano=2020&amp;rs%3AParameterLanguage="/>
    <hyperlink ref="M145" r:id="rId74" display="http://cprmbd.cprm.gov.br/ReportServer?%2FRelatorio_SAE%2Fcentro%20de%20custo&amp;custo=5061143%20&amp;ano=2020&amp;rs%3AParameterLanguage="/>
    <hyperlink ref="M147" r:id="rId75" display="http://cprmbd.cprm.gov.br/ReportServer?%2FRelatorio_SAE%2Fcentro%20de%20custo&amp;custo=4118550%20&amp;ano=2020&amp;rs%3AParameterLanguage="/>
    <hyperlink ref="M149" r:id="rId76" display="http://cprmbd.cprm.gov.br/ReportServer?%2FRelatorio_SAE%2Fcentro%20de%20custo&amp;custo=5061127%20&amp;ano=2020&amp;rs%3AParameterLanguage="/>
    <hyperlink ref="M151" r:id="rId77" display="http://cprmbd.cprm.gov.br/ReportServer?%2FRelatorio_SAE%2Fcentro%20de%20custo&amp;custo=4404033%20&amp;ano=2020&amp;rs%3AParameterLanguage="/>
    <hyperlink ref="M153" r:id="rId78" display="http://cprmbd.cprm.gov.br/ReportServer?%2FRelatorio_SAE%2Fcentro%20de%20custo&amp;custo=5061127%20&amp;ano=2020&amp;rs%3AParameterLanguage="/>
    <hyperlink ref="M155" r:id="rId79" display="http://cprmbd.cprm.gov.br/ReportServer?%2FRelatorio_SAE%2Fcentro%20de%20custo&amp;custo=5130500%20&amp;ano=2020&amp;rs%3AParameterLanguage="/>
    <hyperlink ref="M157" r:id="rId80" display="http://cprmbd.cprm.gov.br/ReportServer?%2FRelatorio_SAE%2Fcentro%20de%20custo&amp;custo=4340084%20&amp;ano=2020&amp;rs%3AParameterLanguage="/>
    <hyperlink ref="M158" r:id="rId81" display="http://cprmbd.cprm.gov.br/ReportServer?%2FRelatorio_SAE%2Fcentro%20de%20custo&amp;custo=4340084%20&amp;ano=2020&amp;rs%3AParameterLanguage="/>
    <hyperlink ref="M159" r:id="rId82" display="http://cprmbd.cprm.gov.br/ReportServer?%2FRelatorio_SAE%2Fcentro%20de%20custo&amp;custo=4340084%20&amp;ano=2020&amp;rs%3AParameterLanguage="/>
    <hyperlink ref="M161" r:id="rId83" display="http://cprmbd.cprm.gov.br/ReportServer?%2FRelatorio_SAE%2Fcentro%20de%20custo&amp;custo=4377084%20&amp;ano=2020&amp;rs%3AParameterLanguage="/>
    <hyperlink ref="M163" r:id="rId84" display="http://cprmbd.cprm.gov.br/ReportServer?%2FRelatorio_SAE%2Fcentro%20de%20custo&amp;custo=4430043%20&amp;ano=2020&amp;rs%3AParameterLanguage="/>
    <hyperlink ref="M165" r:id="rId85" display="http://cprmbd.cprm.gov.br/ReportServer?%2FRelatorio_SAE%2Fcentro%20de%20custo&amp;custo=4404033%20&amp;ano=2020&amp;rs%3AParameterLanguage="/>
    <hyperlink ref="M167" r:id="rId86" display="http://cprmbd.cprm.gov.br/ReportServer?%2FRelatorio_SAE%2Fcentro%20de%20custo&amp;custo=1472040%20&amp;ano=2020&amp;rs%3AParameterLanguage="/>
    <hyperlink ref="M169" r:id="rId87" display="http://cprmbd.cprm.gov.br/ReportServer?%2FRelatorio_SAE%2Fcentro%20de%20custo&amp;custo=4001045%20&amp;ano=2020&amp;rs%3AParameterLanguage="/>
    <hyperlink ref="M170" r:id="rId88" display="http://cprmbd.cprm.gov.br/ReportServer?%2FRelatorio_SAE%2Fcentro%20de%20custo&amp;custo=4001045%20&amp;ano=2020&amp;rs%3AParameterLanguage="/>
    <hyperlink ref="M171" r:id="rId89" display="http://cprmbd.cprm.gov.br/ReportServer?%2FRelatorio_SAE%2Fcentro%20de%20custo&amp;custo=4001045%20&amp;ano=2020&amp;rs%3AParameterLanguage="/>
    <hyperlink ref="M172" r:id="rId90" display="http://cprmbd.cprm.gov.br/ReportServer?%2FRelatorio_SAE%2Fcentro%20de%20custo&amp;custo=4001045%20&amp;ano=2020&amp;rs%3AParameterLanguage="/>
    <hyperlink ref="M173" r:id="rId91" display="http://cprmbd.cprm.gov.br/ReportServer?%2FRelatorio_SAE%2Fcentro%20de%20custo&amp;custo=4001045%20&amp;ano=2020&amp;rs%3AParameterLanguage="/>
    <hyperlink ref="M174" r:id="rId92" display="http://cprmbd.cprm.gov.br/ReportServer?%2FRelatorio_SAE%2Fcentro%20de%20custo&amp;custo=4001045%20&amp;ano=2020&amp;rs%3AParameterLanguage="/>
    <hyperlink ref="M175" r:id="rId93" display="http://cprmbd.cprm.gov.br/ReportServer?%2FRelatorio_SAE%2Fcentro%20de%20custo&amp;custo=4001045%20&amp;ano=2020&amp;rs%3AParameterLanguage="/>
    <hyperlink ref="M176" r:id="rId94" display="http://cprmbd.cprm.gov.br/ReportServer?%2FRelatorio_SAE%2Fcentro%20de%20custo&amp;custo=4001045%20&amp;ano=2020&amp;rs%3AParameterLanguage="/>
    <hyperlink ref="M178" r:id="rId95" display="http://cprmbd.cprm.gov.br/ReportServer?%2FRelatorio_SAE%2Fcentro%20de%20custo&amp;custo=1472040%20&amp;ano=2020&amp;rs%3AParameterLanguage="/>
    <hyperlink ref="M180" r:id="rId96" display="http://cprmbd.cprm.gov.br/ReportServer?%2FRelatorio_SAE%2Fcentro%20de%20custo&amp;custo=5130100%20&amp;ano=2020&amp;rs%3AParameterLanguage="/>
    <hyperlink ref="M182" r:id="rId97" display="http://cprmbd.cprm.gov.br/ReportServer?%2FRelatorio_SAE%2Fcentro%20de%20custo&amp;custo=4147999%20&amp;ano=2020&amp;rs%3AParameterLanguage="/>
    <hyperlink ref="M184" r:id="rId98" display="http://cprmbd.cprm.gov.br/ReportServer?%2FRelatorio_SAE%2Fcentro%20de%20custo&amp;custo=4407035%20&amp;ano=2020&amp;rs%3AParameterLanguage="/>
    <hyperlink ref="M186" r:id="rId99" display="http://cprmbd.cprm.gov.br/ReportServer?%2FRelatorio_SAE%2Fcentro%20de%20custo&amp;custo=5061127%20&amp;ano=2020&amp;rs%3AParameterLanguage="/>
    <hyperlink ref="M188" r:id="rId100" display="http://cprmbd.cprm.gov.br/ReportServer?%2FRelatorio_SAE%2Fcentro%20de%20custo&amp;custo=5130100%20&amp;ano=2020&amp;rs%3AParameterLanguage="/>
    <hyperlink ref="M190" r:id="rId101" display="http://cprmbd.cprm.gov.br/ReportServer?%2FRelatorio_SAE%2Fcentro%20de%20custo&amp;custo=4147999%20&amp;ano=2020&amp;rs%3AParameterLanguage="/>
    <hyperlink ref="M192" r:id="rId102" display="http://cprmbd.cprm.gov.br/ReportServer?%2FRelatorio_SAE%2Fcentro%20de%20custo&amp;custo=5130100%20&amp;ano=2020&amp;rs%3AParameterLanguage="/>
    <hyperlink ref="M194" r:id="rId103" display="http://cprmbd.cprm.gov.br/ReportServer?%2FRelatorio_SAE%2Fcentro%20de%20custo&amp;custo=1472040%20&amp;ano=2020&amp;rs%3AParameterLanguage="/>
    <hyperlink ref="M196" r:id="rId104" display="http://cprmbd.cprm.gov.br/ReportServer?%2FRelatorio_SAE%2Fcentro%20de%20custo&amp;custo=4991035%20&amp;ano=2020&amp;rs%3AParameterLanguage="/>
    <hyperlink ref="M198" r:id="rId105" display="http://cprmbd.cprm.gov.br/ReportServer?%2FRelatorio_SAE%2Fcentro%20de%20custo&amp;custo=5710100%20&amp;ano=2020&amp;rs%3AParameterLanguage="/>
    <hyperlink ref="M200" r:id="rId106" display="http://cprmbd.cprm.gov.br/ReportServer?%2FRelatorio_SAE%2Fcentro%20de%20custo&amp;custo=1603084%20&amp;ano=2020&amp;rs%3AParameterLanguage="/>
    <hyperlink ref="M202" r:id="rId107" display="http://cprmbd.cprm.gov.br/ReportServer?%2FRelatorio_SAE%2Fcentro%20de%20custo&amp;custo=5061132%20&amp;ano=2020&amp;rs%3AParameterLanguage="/>
    <hyperlink ref="M204" r:id="rId108" display="http://cprmbd.cprm.gov.br/ReportServer?%2FRelatorio_SAE%2Fcentro%20de%20custo&amp;custo=5650100%20&amp;ano=2020&amp;rs%3AParameterLanguage="/>
    <hyperlink ref="M206" r:id="rId109" display="http://cprmbd.cprm.gov.br/ReportServer?%2FRelatorio_SAE%2Fcentro%20de%20custo&amp;custo=4407035%20&amp;ano=2020&amp;rs%3AParameterLanguage="/>
    <hyperlink ref="M208" r:id="rId110" display="http://cprmbd.cprm.gov.br/ReportServer?%2FRelatorio_SAE%2Fcentro%20de%20custo&amp;custo=4483033%20&amp;ano=2020&amp;rs%3AParameterLanguage="/>
    <hyperlink ref="M210" r:id="rId111" display="http://cprmbd.cprm.gov.br/ReportServer?%2FRelatorio_SAE%2Fcentro%20de%20custo&amp;custo=4992087%20&amp;ano=2020&amp;rs%3AParameterLanguage="/>
    <hyperlink ref="M212" r:id="rId112" display="http://cprmbd.cprm.gov.br/ReportServer?%2FRelatorio_SAE%2Fcentro%20de%20custo&amp;custo=4991035%20&amp;ano=2020&amp;rs%3AParameterLanguage="/>
    <hyperlink ref="M214" r:id="rId113" display="http://cprmbd.cprm.gov.br/ReportServer?%2FRelatorio_SAE%2Fcentro%20de%20custo&amp;custo=4404033%20&amp;ano=2020&amp;rs%3AParameterLanguage="/>
    <hyperlink ref="M216" r:id="rId114" display="http://cprmbd.cprm.gov.br/ReportServer?%2FRelatorio_SAE%2Fcentro%20de%20custo&amp;custo=4484084%20&amp;ano=2020&amp;rs%3AParameterLanguage="/>
    <hyperlink ref="M217" r:id="rId115" display="http://cprmbd.cprm.gov.br/ReportServer?%2FRelatorio_SAE%2Fcentro%20de%20custo&amp;custo=4484084%20&amp;ano=2020&amp;rs%3AParameterLanguage="/>
    <hyperlink ref="M219" r:id="rId116" display="http://cprmbd.cprm.gov.br/ReportServer?%2FRelatorio_SAE%2Fcentro%20de%20custo&amp;custo=4404033%20&amp;ano=2020&amp;rs%3AParameterLanguage="/>
    <hyperlink ref="M221" r:id="rId117" display="http://cprmbd.cprm.gov.br/ReportServer?%2FRelatorio_SAE%2Fcentro%20de%20custo&amp;custo=4104043%20&amp;ano=2020&amp;rs%3AParameterLanguage="/>
    <hyperlink ref="M223" r:id="rId118" display="http://cprmbd.cprm.gov.br/ReportServer?%2FRelatorio_SAE%2Fcentro%20de%20custo&amp;custo=4001606%20&amp;ano=2020&amp;rs%3AParameterLanguage="/>
    <hyperlink ref="M225" r:id="rId119" display="http://cprmbd.cprm.gov.br/ReportServer?%2FRelatorio_SAE%2Fcentro%20de%20custo&amp;custo=4001602%20&amp;ano=2020&amp;rs%3AParameterLanguage="/>
    <hyperlink ref="M227" r:id="rId120" display="http://cprmbd.cprm.gov.br/ReportServer?%2FRelatorio_SAE%2Fcentro%20de%20custo&amp;custo=4479040%20&amp;ano=2020&amp;rs%3AParameterLanguage="/>
    <hyperlink ref="M229" r:id="rId121" display="http://cprmbd.cprm.gov.br/ReportServer?%2FRelatorio_SAE%2Fcentro%20de%20custo&amp;custo=4001351%20&amp;ano=2020&amp;rs%3AParameterLanguage="/>
    <hyperlink ref="M231" r:id="rId122" display="http://cprmbd.cprm.gov.br/ReportServer?%2FRelatorio_SAE%2Fcentro%20de%20custo&amp;custo=4001501%20&amp;ano=2020&amp;rs%3AParameterLanguage="/>
    <hyperlink ref="M233" r:id="rId123" display="http://cprmbd.cprm.gov.br/ReportServer?%2FRelatorio_SAE%2Fcentro%20de%20custo&amp;custo=4481040%20&amp;ano=2020&amp;rs%3AParameterLanguage="/>
    <hyperlink ref="M235" r:id="rId124" display="http://cprmbd.cprm.gov.br/ReportServer?%2FRelatorio_SAE%2Fcentro%20de%20custo&amp;custo=4001554%20&amp;ano=2020&amp;rs%3AParameterLanguage="/>
    <hyperlink ref="M237" r:id="rId125" display="http://cprmbd.cprm.gov.br/ReportServer?%2FRelatorio_SAE%2Fcentro%20de%20custo&amp;custo=4001301%20&amp;ano=2020&amp;rs%3AParameterLanguage="/>
    <hyperlink ref="M239" r:id="rId126" display="http://cprmbd.cprm.gov.br/ReportServer?%2FRelatorio_SAE%2Fcentro%20de%20custo&amp;custo=4001261%20&amp;ano=2020&amp;rs%3AParameterLanguage="/>
    <hyperlink ref="M241" r:id="rId127" display="http://cprmbd.cprm.gov.br/ReportServer?%2FRelatorio_SAE%2Fcentro%20de%20custo&amp;custo=4404033%20&amp;ano=2020&amp;rs%3AParameterLanguage="/>
    <hyperlink ref="M243" r:id="rId128" display="http://cprmbd.cprm.gov.br/ReportServer?%2FRelatorio_SAE%2Fcentro%20de%20custo&amp;custo=5550500%20&amp;ano=2020&amp;rs%3AParameterLanguage="/>
    <hyperlink ref="M244" r:id="rId129" display="http://cprmbd.cprm.gov.br/ReportServer?%2FRelatorio_SAE%2Fcentro%20de%20custo&amp;custo=5550500%20&amp;ano=2020&amp;rs%3AParameterLanguage="/>
    <hyperlink ref="M246" r:id="rId130" display="http://cprmbd.cprm.gov.br/ReportServer?%2FRelatorio_SAE%2Fcentro%20de%20custo&amp;custo=4407035%20&amp;ano=2020&amp;rs%3AParameterLanguage="/>
    <hyperlink ref="M248" r:id="rId131" display="http://cprmbd.cprm.gov.br/ReportServer?%2FRelatorio_SAE%2Fcentro%20de%20custo&amp;custo=1472040%20&amp;ano=2020&amp;rs%3AParameterLanguage="/>
    <hyperlink ref="M250" r:id="rId132" display="http://cprmbd.cprm.gov.br/ReportServer?%2FRelatorio_SAE%2Fcentro%20de%20custo&amp;custo=4005045%20&amp;ano=2020&amp;rs%3AParameterLanguage="/>
    <hyperlink ref="M251" r:id="rId133" display="http://cprmbd.cprm.gov.br/ReportServer?%2FRelatorio_SAE%2Fcentro%20de%20custo&amp;custo=4005045%20&amp;ano=2020&amp;rs%3AParameterLanguage="/>
    <hyperlink ref="M253" r:id="rId134" display="http://cprmbd.cprm.gov.br/ReportServer?%2FRelatorio_SAE%2Fcentro%20de%20custo&amp;custo=4404033%20&amp;ano=2020&amp;rs%3AParameterLanguage="/>
    <hyperlink ref="M255" r:id="rId135" display="http://cprmbd.cprm.gov.br/ReportServer?%2FRelatorio_SAE%2Fcentro%20de%20custo&amp;custo=4991035%20&amp;ano=2020&amp;rs%3AParameterLanguage="/>
    <hyperlink ref="M257" r:id="rId136" display="http://cprmbd.cprm.gov.br/ReportServer?%2FRelatorio_SAE%2Fcentro%20de%20custo&amp;custo=5130100%20&amp;ano=2020&amp;rs%3AParameterLanguage="/>
    <hyperlink ref="M259" r:id="rId137" display="http://cprmbd.cprm.gov.br/ReportServer?%2FRelatorio_SAE%2Fcentro%20de%20custo&amp;custo=4001042%20&amp;ano=2020&amp;rs%3AParameterLanguage="/>
    <hyperlink ref="M261" r:id="rId138" display="http://cprmbd.cprm.gov.br/ReportServer?%2FRelatorio_SAE%2Fcentro%20de%20custo&amp;custo=4001044%20&amp;ano=2020&amp;rs%3AParameterLanguage="/>
    <hyperlink ref="M263" r:id="rId139" display="http://cprmbd.cprm.gov.br/ReportServer?%2FRelatorio_SAE%2Fcentro%20de%20custo&amp;custo=5650100%20&amp;ano=2020&amp;rs%3AParameterLanguage="/>
    <hyperlink ref="M265" r:id="rId140" display="http://cprmbd.cprm.gov.br/ReportServer?%2FRelatorio_SAE%2Fcentro%20de%20custo&amp;custo=5650100%20&amp;ano=2020&amp;rs%3AParameterLanguage="/>
    <hyperlink ref="M267" r:id="rId141" display="http://cprmbd.cprm.gov.br/ReportServer?%2FRelatorio_SAE%2Fcentro%20de%20custo&amp;custo=5650100%20&amp;ano=2020&amp;rs%3AParameterLanguage="/>
    <hyperlink ref="M268" r:id="rId142" display="http://cprmbd.cprm.gov.br/ReportServer?%2FRelatorio_SAE%2Fcentro%20de%20custo&amp;custo=5650100%20&amp;ano=2020&amp;rs%3AParameterLanguage="/>
    <hyperlink ref="M269" r:id="rId143" display="http://cprmbd.cprm.gov.br/ReportServer?%2FRelatorio_SAE%2Fcentro%20de%20custo&amp;custo=5650100%20&amp;ano=2020&amp;rs%3AParameterLanguage="/>
    <hyperlink ref="M270" r:id="rId144" display="http://cprmbd.cprm.gov.br/ReportServer?%2FRelatorio_SAE%2Fcentro%20de%20custo&amp;custo=5650100%20&amp;ano=2020&amp;rs%3AParameterLanguage="/>
    <hyperlink ref="M271" r:id="rId145" display="http://cprmbd.cprm.gov.br/ReportServer?%2FRelatorio_SAE%2Fcentro%20de%20custo&amp;custo=5650100%20&amp;ano=2020&amp;rs%3AParameterLanguage="/>
    <hyperlink ref="M272" r:id="rId146" display="http://cprmbd.cprm.gov.br/ReportServer?%2FRelatorio_SAE%2Fcentro%20de%20custo&amp;custo=5650100%20&amp;ano=2020&amp;rs%3AParameterLanguage="/>
    <hyperlink ref="M274" r:id="rId147" display="http://cprmbd.cprm.gov.br/ReportServer?%2FRelatorio_SAE%2Fcentro%20de%20custo&amp;custo=4001252%20&amp;ano=2020&amp;rs%3AParameterLanguage="/>
    <hyperlink ref="M276" r:id="rId148" display="http://cprmbd.cprm.gov.br/ReportServer?%2FRelatorio_SAE%2Fcentro%20de%20custo&amp;custo=4001045%20&amp;ano=2020&amp;rs%3AParameterLanguage="/>
    <hyperlink ref="M278" r:id="rId149" display="http://cprmbd.cprm.gov.br/ReportServer?%2FRelatorio_SAE%2Fcentro%20de%20custo&amp;custo=5650100%20&amp;ano=2020&amp;rs%3AParameterLanguage="/>
    <hyperlink ref="M280" r:id="rId150" display="http://cprmbd.cprm.gov.br/ReportServer?%2FRelatorio_SAE%2Fcentro%20de%20custo&amp;custo=5650100%20&amp;ano=2020&amp;rs%3AParameterLanguage="/>
    <hyperlink ref="M282" r:id="rId151" display="http://cprmbd.cprm.gov.br/ReportServer?%2FRelatorio_SAE%2Fcentro%20de%20custo&amp;custo=5061146%20&amp;ano=2020&amp;rs%3AParameterLanguage="/>
    <hyperlink ref="M284" r:id="rId152" display="http://cprmbd.cprm.gov.br/ReportServer?%2FRelatorio_SAE%2Fcentro%20de%20custo&amp;custo=5650100%20&amp;ano=2020&amp;rs%3AParameterLanguage="/>
    <hyperlink ref="M286" r:id="rId153" display="http://cprmbd.cprm.gov.br/ReportServer?%2FRelatorio_SAE%2Fcentro%20de%20custo&amp;custo=5650100%20&amp;ano=2020&amp;rs%3AParameterLanguage="/>
    <hyperlink ref="M287" r:id="rId154" display="http://cprmbd.cprm.gov.br/ReportServer?%2FRelatorio_SAE%2Fcentro%20de%20custo&amp;custo=5650100%20&amp;ano=2020&amp;rs%3AParameterLanguage="/>
    <hyperlink ref="M288" r:id="rId155" display="http://cprmbd.cprm.gov.br/ReportServer?%2FRelatorio_SAE%2Fcentro%20de%20custo&amp;custo=5650100%20&amp;ano=2020&amp;rs%3AParameterLanguage="/>
    <hyperlink ref="M289" r:id="rId156" display="http://cprmbd.cprm.gov.br/ReportServer?%2FRelatorio_SAE%2Fcentro%20de%20custo&amp;custo=5650100%20&amp;ano=2020&amp;rs%3AParameterLanguage="/>
    <hyperlink ref="M291" r:id="rId157" display="http://cprmbd.cprm.gov.br/ReportServer?%2FRelatorio_SAE%2Fcentro%20de%20custo&amp;custo=5061146%20&amp;ano=2020&amp;rs%3AParameterLanguage="/>
    <hyperlink ref="M293" r:id="rId158" display="http://cprmbd.cprm.gov.br/ReportServer?%2FRelatorio_SAE%2Fcentro%20de%20custo&amp;custo=4404033%20&amp;ano=2020&amp;rs%3AParameterLanguage="/>
    <hyperlink ref="M295" r:id="rId159" display="http://cprmbd.cprm.gov.br/ReportServer?%2FRelatorio_SAE%2Fcentro%20de%20custo&amp;custo=4001045%20&amp;ano=2020&amp;rs%3AParameterLanguage="/>
    <hyperlink ref="M297" r:id="rId160" display="http://cprmbd.cprm.gov.br/ReportServer?%2FRelatorio_SAE%2Fcentro%20de%20custo&amp;custo=4407035%20&amp;ano=2020&amp;rs%3AParameterLanguage="/>
    <hyperlink ref="M299" r:id="rId161" display="http://cprmbd.cprm.gov.br/ReportServer?%2FRelatorio_SAE%2Fcentro%20de%20custo&amp;custo=4404033%20&amp;ano=2020&amp;rs%3AParameterLanguage="/>
    <hyperlink ref="M301" r:id="rId162" display="http://cprmbd.cprm.gov.br/ReportServer?%2FRelatorio_SAE%2Fcentro%20de%20custo&amp;custo=5061142%20&amp;ano=2020&amp;rs%3AParameterLanguage="/>
    <hyperlink ref="M303" r:id="rId163" display="http://cprmbd.cprm.gov.br/ReportServer?%2FRelatorio_SAE%2Fcentro%20de%20custo&amp;custo=4991035%20&amp;ano=2020&amp;rs%3AParameterLanguage="/>
    <hyperlink ref="M304" r:id="rId164" display="http://cprmbd.cprm.gov.br/ReportServer?%2FRelatorio_SAE%2Fcentro%20de%20custo&amp;custo=4991035%20&amp;ano=2020&amp;rs%3AParameterLanguage="/>
    <hyperlink ref="M306" r:id="rId165" display="http://cprmbd.cprm.gov.br/ReportServer?%2FRelatorio_SAE%2Fcentro%20de%20custo&amp;custo=4991035%20&amp;ano=2020&amp;rs%3AParameterLanguage="/>
    <hyperlink ref="M308" r:id="rId166" display="http://cprmbd.cprm.gov.br/ReportServer?%2FRelatorio_SAE%2Fcentro%20de%20custo&amp;custo=5061145%20&amp;ano=2020&amp;rs%3AParameterLanguage="/>
    <hyperlink ref="M310" r:id="rId167" display="http://cprmbd.cprm.gov.br/ReportServer?%2FRelatorio_SAE%2Fcentro%20de%20custo&amp;custo=5061145%20&amp;ano=2020&amp;rs%3AParameterLanguage="/>
    <hyperlink ref="M312" r:id="rId168" display="http://cprmbd.cprm.gov.br/ReportServer?%2FRelatorio_SAE%2Fcentro%20de%20custo&amp;custo=4991035%20&amp;ano=2020&amp;rs%3AParameterLanguage="/>
    <hyperlink ref="M313" r:id="rId169" display="http://cprmbd.cprm.gov.br/ReportServer?%2FRelatorio_SAE%2Fcentro%20de%20custo&amp;custo=4991035%20&amp;ano=2020&amp;rs%3AParameterLanguage="/>
    <hyperlink ref="M315" r:id="rId170" display="http://cprmbd.cprm.gov.br/ReportServer?%2FRelatorio_SAE%2Fcentro%20de%20custo&amp;custo=5061145%20&amp;ano=2020&amp;rs%3AParameterLanguage="/>
    <hyperlink ref="M317" r:id="rId171" display="http://cprmbd.cprm.gov.br/ReportServer?%2FRelatorio_SAE%2Fcentro%20de%20custo&amp;custo=5061142%20&amp;ano=2020&amp;rs%3AParameterLanguage="/>
    <hyperlink ref="M318" r:id="rId172" display="http://cprmbd.cprm.gov.br/ReportServer?%2FRelatorio_SAE%2Fcentro%20de%20custo&amp;custo=5061142%20&amp;ano=2020&amp;rs%3AParameterLanguage="/>
    <hyperlink ref="M319" r:id="rId173" display="http://cprmbd.cprm.gov.br/ReportServer?%2FRelatorio_SAE%2Fcentro%20de%20custo&amp;custo=5061142%20&amp;ano=2020&amp;rs%3AParameterLanguage="/>
    <hyperlink ref="M320" r:id="rId174" display="http://cprmbd.cprm.gov.br/ReportServer?%2FRelatorio_SAE%2Fcentro%20de%20custo&amp;custo=5061142%20&amp;ano=2020&amp;rs%3AParameterLanguage="/>
    <hyperlink ref="M321" r:id="rId175" display="http://cprmbd.cprm.gov.br/ReportServer?%2FRelatorio_SAE%2Fcentro%20de%20custo&amp;custo=5061142%20&amp;ano=2020&amp;rs%3AParameterLanguage="/>
    <hyperlink ref="M322" r:id="rId176" display="http://cprmbd.cprm.gov.br/ReportServer?%2FRelatorio_SAE%2Fcentro%20de%20custo&amp;custo=5061142%20&amp;ano=2020&amp;rs%3AParameterLanguage="/>
    <hyperlink ref="M323" r:id="rId177" display="http://cprmbd.cprm.gov.br/ReportServer?%2FRelatorio_SAE%2Fcentro%20de%20custo&amp;custo=5061142%20&amp;ano=2020&amp;rs%3AParameterLanguage="/>
    <hyperlink ref="M324" r:id="rId178" display="http://cprmbd.cprm.gov.br/ReportServer?%2FRelatorio_SAE%2Fcentro%20de%20custo&amp;custo=5061142%20&amp;ano=2020&amp;rs%3AParameterLanguage="/>
    <hyperlink ref="M326" r:id="rId179" display="http://cprmbd.cprm.gov.br/ReportServer?%2FRelatorio_SAE%2Fcentro%20de%20custo&amp;custo=4250043%20&amp;ano=2020&amp;rs%3AParameterLanguage="/>
    <hyperlink ref="M328" r:id="rId180" display="http://cprmbd.cprm.gov.br/ReportServer?%2FRelatorio_SAE%2Fcentro%20de%20custo&amp;custo=4183087%20&amp;ano=2020&amp;rs%3AParameterLanguage="/>
    <hyperlink ref="M330" r:id="rId181" display="http://cprmbd.cprm.gov.br/ReportServer?%2FRelatorio_SAE%2Fcentro%20de%20custo&amp;custo=4492087%20&amp;ano=2020&amp;rs%3AParameterLanguage="/>
    <hyperlink ref="M332" r:id="rId182" display="http://cprmbd.cprm.gov.br/ReportServer?%2FRelatorio_SAE%2Fcentro%20de%20custo&amp;custo=4340084%20&amp;ano=2020&amp;rs%3AParameterLanguage="/>
    <hyperlink ref="M334" r:id="rId183" display="http://cprmbd.cprm.gov.br/ReportServer?%2FRelatorio_SAE%2Fcentro%20de%20custo&amp;custo=5061142%20&amp;ano=2020&amp;rs%3AParameterLanguage="/>
    <hyperlink ref="M335" r:id="rId184" display="http://cprmbd.cprm.gov.br/ReportServer?%2FRelatorio_SAE%2Fcentro%20de%20custo&amp;custo=5061142%20&amp;ano=2020&amp;rs%3AParameterLanguage="/>
    <hyperlink ref="M336" r:id="rId185" display="http://cprmbd.cprm.gov.br/ReportServer?%2FRelatorio_SAE%2Fcentro%20de%20custo&amp;custo=5061142%20&amp;ano=2020&amp;rs%3AParameterLanguage="/>
    <hyperlink ref="M337" r:id="rId186" display="http://cprmbd.cprm.gov.br/ReportServer?%2FRelatorio_SAE%2Fcentro%20de%20custo&amp;custo=5061142%20&amp;ano=2020&amp;rs%3AParameterLanguage="/>
    <hyperlink ref="M338" r:id="rId187" display="http://cprmbd.cprm.gov.br/ReportServer?%2FRelatorio_SAE%2Fcentro%20de%20custo&amp;custo=5061142%20&amp;ano=2020&amp;rs%3AParameterLanguage="/>
    <hyperlink ref="M339" r:id="rId188" display="http://cprmbd.cprm.gov.br/ReportServer?%2FRelatorio_SAE%2Fcentro%20de%20custo&amp;custo=5061142%20&amp;ano=2020&amp;rs%3AParameterLanguage="/>
    <hyperlink ref="M340" r:id="rId189" display="http://cprmbd.cprm.gov.br/ReportServer?%2FRelatorio_SAE%2Fcentro%20de%20custo&amp;custo=5061142%20&amp;ano=2020&amp;rs%3AParameterLanguage="/>
    <hyperlink ref="M342" r:id="rId190" display="http://cprmbd.cprm.gov.br/ReportServer?%2FRelatorio_SAE%2Fcentro%20de%20custo&amp;custo=4991035%20&amp;ano=2020&amp;rs%3AParameterLanguage="/>
    <hyperlink ref="M344" r:id="rId191" display="http://cprmbd.cprm.gov.br/ReportServer?%2FRelatorio_SAE%2Fcentro%20de%20custo&amp;custo=4991035%20&amp;ano=2020&amp;rs%3AParameterLanguage="/>
    <hyperlink ref="M346" r:id="rId192" display="http://cprmbd.cprm.gov.br/ReportServer?%2FRelatorio_SAE%2Fcentro%20de%20custo&amp;custo=4003251%20&amp;ano=2020&amp;rs%3AParameterLanguage="/>
    <hyperlink ref="M348" r:id="rId193" display="http://cprmbd.cprm.gov.br/ReportServer?%2FRelatorio_SAE%2Fcentro%20de%20custo&amp;custo=4407035%20&amp;ano=2020&amp;rs%3AParameterLanguage="/>
    <hyperlink ref="M350" r:id="rId194" display="http://cprmbd.cprm.gov.br/ReportServer?%2FRelatorio_SAE%2Fcentro%20de%20custo&amp;custo=4430043%20&amp;ano=2020&amp;rs%3AParameterLanguage="/>
    <hyperlink ref="M351" r:id="rId195" display="http://cprmbd.cprm.gov.br/ReportServer?%2FRelatorio_SAE%2Fcentro%20de%20custo&amp;custo=4430043%20&amp;ano=2020&amp;rs%3AParameterLanguage="/>
    <hyperlink ref="M353" r:id="rId196" display="http://cprmbd.cprm.gov.br/ReportServer?%2FRelatorio_SAE%2Fcentro%20de%20custo&amp;custo=4250043%20&amp;ano=2020&amp;rs%3AParameterLanguage="/>
    <hyperlink ref="M354" r:id="rId197" display="http://cprmbd.cprm.gov.br/ReportServer?%2FRelatorio_SAE%2Fcentro%20de%20custo&amp;custo=4250043%20&amp;ano=2020&amp;rs%3AParameterLanguage="/>
    <hyperlink ref="M356" r:id="rId198" display="http://cprmbd.cprm.gov.br/ReportServer?%2FRelatorio_SAE%2Fcentro%20de%20custo&amp;custo=4430043%20&amp;ano=2020&amp;rs%3AParameterLanguage="/>
    <hyperlink ref="M357" r:id="rId199" display="http://cprmbd.cprm.gov.br/ReportServer?%2FRelatorio_SAE%2Fcentro%20de%20custo&amp;custo=4430043%20&amp;ano=2020&amp;rs%3AParameterLanguage="/>
    <hyperlink ref="M358" r:id="rId200" display="http://cprmbd.cprm.gov.br/ReportServer?%2FRelatorio_SAE%2Fcentro%20de%20custo&amp;custo=4430043%20&amp;ano=2020&amp;rs%3AParameterLanguage="/>
    <hyperlink ref="M360" r:id="rId201" display="http://cprmbd.cprm.gov.br/ReportServer?%2FRelatorio_SAE%2Fcentro%20de%20custo&amp;custo=5013103%20&amp;ano=2020&amp;rs%3AParameterLanguage="/>
    <hyperlink ref="M362" r:id="rId202" display="http://cprmbd.cprm.gov.br/ReportServer?%2FRelatorio_SAE%2Fcentro%20de%20custo&amp;custo=4250043%20&amp;ano=2020&amp;rs%3AParameterLanguage="/>
    <hyperlink ref="M363" r:id="rId203" display="http://cprmbd.cprm.gov.br/ReportServer?%2FRelatorio_SAE%2Fcentro%20de%20custo&amp;custo=4250043%20&amp;ano=2020&amp;rs%3AParameterLanguage="/>
    <hyperlink ref="M364" r:id="rId204" display="http://cprmbd.cprm.gov.br/ReportServer?%2FRelatorio_SAE%2Fcentro%20de%20custo&amp;custo=4250043%20&amp;ano=2020&amp;rs%3AParameterLanguage="/>
    <hyperlink ref="M365" r:id="rId205" display="http://cprmbd.cprm.gov.br/ReportServer?%2FRelatorio_SAE%2Fcentro%20de%20custo&amp;custo=4250043%20&amp;ano=2020&amp;rs%3AParameterLanguage="/>
    <hyperlink ref="M366" r:id="rId206" display="http://cprmbd.cprm.gov.br/ReportServer?%2FRelatorio_SAE%2Fcentro%20de%20custo&amp;custo=4250043%20&amp;ano=2020&amp;rs%3AParameterLanguage="/>
    <hyperlink ref="M367" r:id="rId207" display="http://cprmbd.cprm.gov.br/ReportServer?%2FRelatorio_SAE%2Fcentro%20de%20custo&amp;custo=4250043%20&amp;ano=2020&amp;rs%3AParameterLanguage="/>
    <hyperlink ref="M369" r:id="rId208" display="http://cprmbd.cprm.gov.br/ReportServer?%2FRelatorio_SAE%2Fcentro%20de%20custo&amp;custo=5061142%20&amp;ano=2020&amp;rs%3AParameterLanguage="/>
    <hyperlink ref="M371" r:id="rId209" display="http://cprmbd.cprm.gov.br/ReportServer?%2FRelatorio_SAE%2Fcentro%20de%20custo&amp;custo=4250043%20&amp;ano=2020&amp;rs%3AParameterLanguage="/>
    <hyperlink ref="M372" r:id="rId210" display="http://cprmbd.cprm.gov.br/ReportServer?%2FRelatorio_SAE%2Fcentro%20de%20custo&amp;custo=4250043%20&amp;ano=2020&amp;rs%3AParameterLanguage="/>
    <hyperlink ref="M373" r:id="rId211" display="http://cprmbd.cprm.gov.br/ReportServer?%2FRelatorio_SAE%2Fcentro%20de%20custo&amp;custo=4250043%20&amp;ano=2020&amp;rs%3AParameterLanguage="/>
    <hyperlink ref="M374" r:id="rId212" display="http://cprmbd.cprm.gov.br/ReportServer?%2FRelatorio_SAE%2Fcentro%20de%20custo&amp;custo=4250043%20&amp;ano=2020&amp;rs%3AParameterLanguage="/>
    <hyperlink ref="M375" r:id="rId213" display="http://cprmbd.cprm.gov.br/ReportServer?%2FRelatorio_SAE%2Fcentro%20de%20custo&amp;custo=4250043%20&amp;ano=2020&amp;rs%3AParameterLanguage="/>
    <hyperlink ref="M377" r:id="rId214" display="http://cprmbd.cprm.gov.br/ReportServer?%2FRelatorio_SAE%2Fcentro%20de%20custo&amp;custo=4250043%20&amp;ano=2020&amp;rs%3AParameterLanguage="/>
    <hyperlink ref="M378" r:id="rId215" display="http://cprmbd.cprm.gov.br/ReportServer?%2FRelatorio_SAE%2Fcentro%20de%20custo&amp;custo=4250043%20&amp;ano=2020&amp;rs%3AParameterLanguage="/>
    <hyperlink ref="M380" r:id="rId216" display="http://cprmbd.cprm.gov.br/ReportServer?%2FRelatorio_SAE%2Fcentro%20de%20custo&amp;custo=1597040%20&amp;ano=2020&amp;rs%3AParameterLanguage="/>
    <hyperlink ref="M381" r:id="rId217" display="http://cprmbd.cprm.gov.br/ReportServer?%2FRelatorio_SAE%2Fcentro%20de%20custo&amp;custo=1597040%20&amp;ano=2020&amp;rs%3AParameterLanguage="/>
    <hyperlink ref="M382" r:id="rId218" display="http://cprmbd.cprm.gov.br/ReportServer?%2FRelatorio_SAE%2Fcentro%20de%20custo&amp;custo=1597040%20&amp;ano=2020&amp;rs%3AParameterLanguage="/>
    <hyperlink ref="M383" r:id="rId219" display="http://cprmbd.cprm.gov.br/ReportServer?%2FRelatorio_SAE%2Fcentro%20de%20custo&amp;custo=1597040%20&amp;ano=2020&amp;rs%3AParameterLanguage="/>
    <hyperlink ref="M384" r:id="rId220" display="http://cprmbd.cprm.gov.br/ReportServer?%2FRelatorio_SAE%2Fcentro%20de%20custo&amp;custo=1597040%20&amp;ano=2020&amp;rs%3AParameterLanguage="/>
    <hyperlink ref="M385" r:id="rId221" display="http://cprmbd.cprm.gov.br/ReportServer?%2FRelatorio_SAE%2Fcentro%20de%20custo&amp;custo=1597040%20&amp;ano=2020&amp;rs%3AParameterLanguage="/>
    <hyperlink ref="M387" r:id="rId222" display="http://cprmbd.cprm.gov.br/ReportServer?%2FRelatorio_SAE%2Fcentro%20de%20custo&amp;custo=1597040%20&amp;ano=2020&amp;rs%3AParameterLanguage="/>
    <hyperlink ref="M388" r:id="rId223" display="http://cprmbd.cprm.gov.br/ReportServer?%2FRelatorio_SAE%2Fcentro%20de%20custo&amp;custo=1597040%20&amp;ano=2020&amp;rs%3AParameterLanguage="/>
    <hyperlink ref="M390" r:id="rId224" display="http://cprmbd.cprm.gov.br/ReportServer?%2FRelatorio_SAE%2Fcentro%20de%20custo&amp;custo=4001045%20&amp;ano=2020&amp;rs%3AParameterLanguage="/>
    <hyperlink ref="M391" r:id="rId225" display="http://cprmbd.cprm.gov.br/ReportServer?%2FRelatorio_SAE%2Fcentro%20de%20custo&amp;custo=4001045%20&amp;ano=2020&amp;rs%3AParameterLanguage="/>
    <hyperlink ref="M392" r:id="rId226" display="http://cprmbd.cprm.gov.br/ReportServer?%2FRelatorio_SAE%2Fcentro%20de%20custo&amp;custo=4001045%20&amp;ano=2020&amp;rs%3AParameterLanguage="/>
    <hyperlink ref="M393" r:id="rId227" display="http://cprmbd.cprm.gov.br/ReportServer?%2FRelatorio_SAE%2Fcentro%20de%20custo&amp;custo=4001045%20&amp;ano=2020&amp;rs%3AParameterLanguage="/>
    <hyperlink ref="M394" r:id="rId228" display="http://cprmbd.cprm.gov.br/ReportServer?%2FRelatorio_SAE%2Fcentro%20de%20custo&amp;custo=4001045%20&amp;ano=2020&amp;rs%3AParameterLanguage="/>
    <hyperlink ref="M395" r:id="rId229" display="http://cprmbd.cprm.gov.br/ReportServer?%2FRelatorio_SAE%2Fcentro%20de%20custo&amp;custo=4001045%20&amp;ano=2020&amp;rs%3AParameterLanguage="/>
    <hyperlink ref="M396" r:id="rId230" display="http://cprmbd.cprm.gov.br/ReportServer?%2FRelatorio_SAE%2Fcentro%20de%20custo&amp;custo=4001045%20&amp;ano=2020&amp;rs%3AParameterLanguage="/>
    <hyperlink ref="M397" r:id="rId231" display="http://cprmbd.cprm.gov.br/ReportServer?%2FRelatorio_SAE%2Fcentro%20de%20custo&amp;custo=4001045%20&amp;ano=2020&amp;rs%3AParameterLanguage="/>
    <hyperlink ref="M399" r:id="rId232" display="http://cprmbd.cprm.gov.br/ReportServer?%2FRelatorio_SAE%2Fcentro%20de%20custo&amp;custo=1598040%20&amp;ano=2020&amp;rs%3AParameterLanguage="/>
    <hyperlink ref="M400" r:id="rId233" display="http://cprmbd.cprm.gov.br/ReportServer?%2FRelatorio_SAE%2Fcentro%20de%20custo&amp;custo=159804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pane ySplit="3" topLeftCell="A28" activePane="bottomLeft" state="frozen"/>
      <selection pane="bottomLeft" activeCell="E45" sqref="E45"/>
    </sheetView>
  </sheetViews>
  <sheetFormatPr defaultRowHeight="12.75" outlineLevelRow="1" x14ac:dyDescent="0.2"/>
  <cols>
    <col min="1" max="1" width="10" style="107" customWidth="1"/>
    <col min="2" max="2" width="13.42578125" style="107" customWidth="1"/>
    <col min="3" max="3" width="3.7109375" style="107" customWidth="1"/>
    <col min="4" max="4" width="7.5703125" style="107" customWidth="1"/>
    <col min="5" max="5" width="42.140625" style="107" customWidth="1"/>
    <col min="6" max="6" width="0" style="107" hidden="1" customWidth="1"/>
    <col min="7" max="7" width="6.140625" style="107" customWidth="1"/>
    <col min="8" max="8" width="16.7109375" style="107" customWidth="1"/>
    <col min="9" max="9" width="31.5703125" style="107" customWidth="1"/>
    <col min="10" max="10" width="2.42578125" style="107" customWidth="1"/>
    <col min="11" max="11" width="10.85546875" style="107" customWidth="1"/>
    <col min="12" max="12" width="16.7109375" style="107" customWidth="1"/>
    <col min="13" max="13" width="12.7109375" style="107" customWidth="1"/>
    <col min="14" max="14" width="3.42578125" style="107" customWidth="1"/>
    <col min="15" max="15" width="14.5703125" style="107" customWidth="1"/>
    <col min="16" max="16" width="6.28515625" style="107" customWidth="1"/>
    <col min="17" max="17" width="13.42578125" style="107" customWidth="1"/>
    <col min="18" max="18" width="0" style="107" hidden="1" customWidth="1"/>
    <col min="19" max="256" width="9.140625" style="107"/>
    <col min="257" max="257" width="10" style="107" customWidth="1"/>
    <col min="258" max="258" width="13.42578125" style="107" customWidth="1"/>
    <col min="259" max="259" width="3.7109375" style="107" customWidth="1"/>
    <col min="260" max="260" width="7.5703125" style="107" customWidth="1"/>
    <col min="261" max="261" width="42.140625" style="107" customWidth="1"/>
    <col min="262" max="262" width="0" style="107" hidden="1" customWidth="1"/>
    <col min="263" max="263" width="6.140625" style="107" customWidth="1"/>
    <col min="264" max="264" width="16.7109375" style="107" customWidth="1"/>
    <col min="265" max="265" width="31.5703125" style="107" customWidth="1"/>
    <col min="266" max="266" width="2.42578125" style="107" customWidth="1"/>
    <col min="267" max="267" width="10.85546875" style="107" customWidth="1"/>
    <col min="268" max="268" width="16.7109375" style="107" customWidth="1"/>
    <col min="269" max="269" width="12.7109375" style="107" customWidth="1"/>
    <col min="270" max="270" width="3.42578125" style="107" customWidth="1"/>
    <col min="271" max="271" width="14.5703125" style="107" customWidth="1"/>
    <col min="272" max="272" width="6.28515625" style="107" customWidth="1"/>
    <col min="273" max="273" width="13.42578125" style="107" customWidth="1"/>
    <col min="274" max="274" width="0" style="107" hidden="1" customWidth="1"/>
    <col min="275" max="512" width="9.140625" style="107"/>
    <col min="513" max="513" width="10" style="107" customWidth="1"/>
    <col min="514" max="514" width="13.42578125" style="107" customWidth="1"/>
    <col min="515" max="515" width="3.7109375" style="107" customWidth="1"/>
    <col min="516" max="516" width="7.5703125" style="107" customWidth="1"/>
    <col min="517" max="517" width="42.140625" style="107" customWidth="1"/>
    <col min="518" max="518" width="0" style="107" hidden="1" customWidth="1"/>
    <col min="519" max="519" width="6.140625" style="107" customWidth="1"/>
    <col min="520" max="520" width="16.7109375" style="107" customWidth="1"/>
    <col min="521" max="521" width="31.5703125" style="107" customWidth="1"/>
    <col min="522" max="522" width="2.42578125" style="107" customWidth="1"/>
    <col min="523" max="523" width="10.85546875" style="107" customWidth="1"/>
    <col min="524" max="524" width="16.7109375" style="107" customWidth="1"/>
    <col min="525" max="525" width="12.7109375" style="107" customWidth="1"/>
    <col min="526" max="526" width="3.42578125" style="107" customWidth="1"/>
    <col min="527" max="527" width="14.5703125" style="107" customWidth="1"/>
    <col min="528" max="528" width="6.28515625" style="107" customWidth="1"/>
    <col min="529" max="529" width="13.42578125" style="107" customWidth="1"/>
    <col min="530" max="530" width="0" style="107" hidden="1" customWidth="1"/>
    <col min="531" max="768" width="9.140625" style="107"/>
    <col min="769" max="769" width="10" style="107" customWidth="1"/>
    <col min="770" max="770" width="13.42578125" style="107" customWidth="1"/>
    <col min="771" max="771" width="3.7109375" style="107" customWidth="1"/>
    <col min="772" max="772" width="7.5703125" style="107" customWidth="1"/>
    <col min="773" max="773" width="42.140625" style="107" customWidth="1"/>
    <col min="774" max="774" width="0" style="107" hidden="1" customWidth="1"/>
    <col min="775" max="775" width="6.140625" style="107" customWidth="1"/>
    <col min="776" max="776" width="16.7109375" style="107" customWidth="1"/>
    <col min="777" max="777" width="31.5703125" style="107" customWidth="1"/>
    <col min="778" max="778" width="2.42578125" style="107" customWidth="1"/>
    <col min="779" max="779" width="10.85546875" style="107" customWidth="1"/>
    <col min="780" max="780" width="16.7109375" style="107" customWidth="1"/>
    <col min="781" max="781" width="12.7109375" style="107" customWidth="1"/>
    <col min="782" max="782" width="3.42578125" style="107" customWidth="1"/>
    <col min="783" max="783" width="14.5703125" style="107" customWidth="1"/>
    <col min="784" max="784" width="6.28515625" style="107" customWidth="1"/>
    <col min="785" max="785" width="13.42578125" style="107" customWidth="1"/>
    <col min="786" max="786" width="0" style="107" hidden="1" customWidth="1"/>
    <col min="787" max="1024" width="9.140625" style="107"/>
    <col min="1025" max="1025" width="10" style="107" customWidth="1"/>
    <col min="1026" max="1026" width="13.42578125" style="107" customWidth="1"/>
    <col min="1027" max="1027" width="3.7109375" style="107" customWidth="1"/>
    <col min="1028" max="1028" width="7.5703125" style="107" customWidth="1"/>
    <col min="1029" max="1029" width="42.140625" style="107" customWidth="1"/>
    <col min="1030" max="1030" width="0" style="107" hidden="1" customWidth="1"/>
    <col min="1031" max="1031" width="6.140625" style="107" customWidth="1"/>
    <col min="1032" max="1032" width="16.7109375" style="107" customWidth="1"/>
    <col min="1033" max="1033" width="31.5703125" style="107" customWidth="1"/>
    <col min="1034" max="1034" width="2.42578125" style="107" customWidth="1"/>
    <col min="1035" max="1035" width="10.85546875" style="107" customWidth="1"/>
    <col min="1036" max="1036" width="16.7109375" style="107" customWidth="1"/>
    <col min="1037" max="1037" width="12.7109375" style="107" customWidth="1"/>
    <col min="1038" max="1038" width="3.42578125" style="107" customWidth="1"/>
    <col min="1039" max="1039" width="14.5703125" style="107" customWidth="1"/>
    <col min="1040" max="1040" width="6.28515625" style="107" customWidth="1"/>
    <col min="1041" max="1041" width="13.42578125" style="107" customWidth="1"/>
    <col min="1042" max="1042" width="0" style="107" hidden="1" customWidth="1"/>
    <col min="1043" max="1280" width="9.140625" style="107"/>
    <col min="1281" max="1281" width="10" style="107" customWidth="1"/>
    <col min="1282" max="1282" width="13.42578125" style="107" customWidth="1"/>
    <col min="1283" max="1283" width="3.7109375" style="107" customWidth="1"/>
    <col min="1284" max="1284" width="7.5703125" style="107" customWidth="1"/>
    <col min="1285" max="1285" width="42.140625" style="107" customWidth="1"/>
    <col min="1286" max="1286" width="0" style="107" hidden="1" customWidth="1"/>
    <col min="1287" max="1287" width="6.140625" style="107" customWidth="1"/>
    <col min="1288" max="1288" width="16.7109375" style="107" customWidth="1"/>
    <col min="1289" max="1289" width="31.5703125" style="107" customWidth="1"/>
    <col min="1290" max="1290" width="2.42578125" style="107" customWidth="1"/>
    <col min="1291" max="1291" width="10.85546875" style="107" customWidth="1"/>
    <col min="1292" max="1292" width="16.7109375" style="107" customWidth="1"/>
    <col min="1293" max="1293" width="12.7109375" style="107" customWidth="1"/>
    <col min="1294" max="1294" width="3.42578125" style="107" customWidth="1"/>
    <col min="1295" max="1295" width="14.5703125" style="107" customWidth="1"/>
    <col min="1296" max="1296" width="6.28515625" style="107" customWidth="1"/>
    <col min="1297" max="1297" width="13.42578125" style="107" customWidth="1"/>
    <col min="1298" max="1298" width="0" style="107" hidden="1" customWidth="1"/>
    <col min="1299" max="1536" width="9.140625" style="107"/>
    <col min="1537" max="1537" width="10" style="107" customWidth="1"/>
    <col min="1538" max="1538" width="13.42578125" style="107" customWidth="1"/>
    <col min="1539" max="1539" width="3.7109375" style="107" customWidth="1"/>
    <col min="1540" max="1540" width="7.5703125" style="107" customWidth="1"/>
    <col min="1541" max="1541" width="42.140625" style="107" customWidth="1"/>
    <col min="1542" max="1542" width="0" style="107" hidden="1" customWidth="1"/>
    <col min="1543" max="1543" width="6.140625" style="107" customWidth="1"/>
    <col min="1544" max="1544" width="16.7109375" style="107" customWidth="1"/>
    <col min="1545" max="1545" width="31.5703125" style="107" customWidth="1"/>
    <col min="1546" max="1546" width="2.42578125" style="107" customWidth="1"/>
    <col min="1547" max="1547" width="10.85546875" style="107" customWidth="1"/>
    <col min="1548" max="1548" width="16.7109375" style="107" customWidth="1"/>
    <col min="1549" max="1549" width="12.7109375" style="107" customWidth="1"/>
    <col min="1550" max="1550" width="3.42578125" style="107" customWidth="1"/>
    <col min="1551" max="1551" width="14.5703125" style="107" customWidth="1"/>
    <col min="1552" max="1552" width="6.28515625" style="107" customWidth="1"/>
    <col min="1553" max="1553" width="13.42578125" style="107" customWidth="1"/>
    <col min="1554" max="1554" width="0" style="107" hidden="1" customWidth="1"/>
    <col min="1555" max="1792" width="9.140625" style="107"/>
    <col min="1793" max="1793" width="10" style="107" customWidth="1"/>
    <col min="1794" max="1794" width="13.42578125" style="107" customWidth="1"/>
    <col min="1795" max="1795" width="3.7109375" style="107" customWidth="1"/>
    <col min="1796" max="1796" width="7.5703125" style="107" customWidth="1"/>
    <col min="1797" max="1797" width="42.140625" style="107" customWidth="1"/>
    <col min="1798" max="1798" width="0" style="107" hidden="1" customWidth="1"/>
    <col min="1799" max="1799" width="6.140625" style="107" customWidth="1"/>
    <col min="1800" max="1800" width="16.7109375" style="107" customWidth="1"/>
    <col min="1801" max="1801" width="31.5703125" style="107" customWidth="1"/>
    <col min="1802" max="1802" width="2.42578125" style="107" customWidth="1"/>
    <col min="1803" max="1803" width="10.85546875" style="107" customWidth="1"/>
    <col min="1804" max="1804" width="16.7109375" style="107" customWidth="1"/>
    <col min="1805" max="1805" width="12.7109375" style="107" customWidth="1"/>
    <col min="1806" max="1806" width="3.42578125" style="107" customWidth="1"/>
    <col min="1807" max="1807" width="14.5703125" style="107" customWidth="1"/>
    <col min="1808" max="1808" width="6.28515625" style="107" customWidth="1"/>
    <col min="1809" max="1809" width="13.42578125" style="107" customWidth="1"/>
    <col min="1810" max="1810" width="0" style="107" hidden="1" customWidth="1"/>
    <col min="1811" max="2048" width="9.140625" style="107"/>
    <col min="2049" max="2049" width="10" style="107" customWidth="1"/>
    <col min="2050" max="2050" width="13.42578125" style="107" customWidth="1"/>
    <col min="2051" max="2051" width="3.7109375" style="107" customWidth="1"/>
    <col min="2052" max="2052" width="7.5703125" style="107" customWidth="1"/>
    <col min="2053" max="2053" width="42.140625" style="107" customWidth="1"/>
    <col min="2054" max="2054" width="0" style="107" hidden="1" customWidth="1"/>
    <col min="2055" max="2055" width="6.140625" style="107" customWidth="1"/>
    <col min="2056" max="2056" width="16.7109375" style="107" customWidth="1"/>
    <col min="2057" max="2057" width="31.5703125" style="107" customWidth="1"/>
    <col min="2058" max="2058" width="2.42578125" style="107" customWidth="1"/>
    <col min="2059" max="2059" width="10.85546875" style="107" customWidth="1"/>
    <col min="2060" max="2060" width="16.7109375" style="107" customWidth="1"/>
    <col min="2061" max="2061" width="12.7109375" style="107" customWidth="1"/>
    <col min="2062" max="2062" width="3.42578125" style="107" customWidth="1"/>
    <col min="2063" max="2063" width="14.5703125" style="107" customWidth="1"/>
    <col min="2064" max="2064" width="6.28515625" style="107" customWidth="1"/>
    <col min="2065" max="2065" width="13.42578125" style="107" customWidth="1"/>
    <col min="2066" max="2066" width="0" style="107" hidden="1" customWidth="1"/>
    <col min="2067" max="2304" width="9.140625" style="107"/>
    <col min="2305" max="2305" width="10" style="107" customWidth="1"/>
    <col min="2306" max="2306" width="13.42578125" style="107" customWidth="1"/>
    <col min="2307" max="2307" width="3.7109375" style="107" customWidth="1"/>
    <col min="2308" max="2308" width="7.5703125" style="107" customWidth="1"/>
    <col min="2309" max="2309" width="42.140625" style="107" customWidth="1"/>
    <col min="2310" max="2310" width="0" style="107" hidden="1" customWidth="1"/>
    <col min="2311" max="2311" width="6.140625" style="107" customWidth="1"/>
    <col min="2312" max="2312" width="16.7109375" style="107" customWidth="1"/>
    <col min="2313" max="2313" width="31.5703125" style="107" customWidth="1"/>
    <col min="2314" max="2314" width="2.42578125" style="107" customWidth="1"/>
    <col min="2315" max="2315" width="10.85546875" style="107" customWidth="1"/>
    <col min="2316" max="2316" width="16.7109375" style="107" customWidth="1"/>
    <col min="2317" max="2317" width="12.7109375" style="107" customWidth="1"/>
    <col min="2318" max="2318" width="3.42578125" style="107" customWidth="1"/>
    <col min="2319" max="2319" width="14.5703125" style="107" customWidth="1"/>
    <col min="2320" max="2320" width="6.28515625" style="107" customWidth="1"/>
    <col min="2321" max="2321" width="13.42578125" style="107" customWidth="1"/>
    <col min="2322" max="2322" width="0" style="107" hidden="1" customWidth="1"/>
    <col min="2323" max="2560" width="9.140625" style="107"/>
    <col min="2561" max="2561" width="10" style="107" customWidth="1"/>
    <col min="2562" max="2562" width="13.42578125" style="107" customWidth="1"/>
    <col min="2563" max="2563" width="3.7109375" style="107" customWidth="1"/>
    <col min="2564" max="2564" width="7.5703125" style="107" customWidth="1"/>
    <col min="2565" max="2565" width="42.140625" style="107" customWidth="1"/>
    <col min="2566" max="2566" width="0" style="107" hidden="1" customWidth="1"/>
    <col min="2567" max="2567" width="6.140625" style="107" customWidth="1"/>
    <col min="2568" max="2568" width="16.7109375" style="107" customWidth="1"/>
    <col min="2569" max="2569" width="31.5703125" style="107" customWidth="1"/>
    <col min="2570" max="2570" width="2.42578125" style="107" customWidth="1"/>
    <col min="2571" max="2571" width="10.85546875" style="107" customWidth="1"/>
    <col min="2572" max="2572" width="16.7109375" style="107" customWidth="1"/>
    <col min="2573" max="2573" width="12.7109375" style="107" customWidth="1"/>
    <col min="2574" max="2574" width="3.42578125" style="107" customWidth="1"/>
    <col min="2575" max="2575" width="14.5703125" style="107" customWidth="1"/>
    <col min="2576" max="2576" width="6.28515625" style="107" customWidth="1"/>
    <col min="2577" max="2577" width="13.42578125" style="107" customWidth="1"/>
    <col min="2578" max="2578" width="0" style="107" hidden="1" customWidth="1"/>
    <col min="2579" max="2816" width="9.140625" style="107"/>
    <col min="2817" max="2817" width="10" style="107" customWidth="1"/>
    <col min="2818" max="2818" width="13.42578125" style="107" customWidth="1"/>
    <col min="2819" max="2819" width="3.7109375" style="107" customWidth="1"/>
    <col min="2820" max="2820" width="7.5703125" style="107" customWidth="1"/>
    <col min="2821" max="2821" width="42.140625" style="107" customWidth="1"/>
    <col min="2822" max="2822" width="0" style="107" hidden="1" customWidth="1"/>
    <col min="2823" max="2823" width="6.140625" style="107" customWidth="1"/>
    <col min="2824" max="2824" width="16.7109375" style="107" customWidth="1"/>
    <col min="2825" max="2825" width="31.5703125" style="107" customWidth="1"/>
    <col min="2826" max="2826" width="2.42578125" style="107" customWidth="1"/>
    <col min="2827" max="2827" width="10.85546875" style="107" customWidth="1"/>
    <col min="2828" max="2828" width="16.7109375" style="107" customWidth="1"/>
    <col min="2829" max="2829" width="12.7109375" style="107" customWidth="1"/>
    <col min="2830" max="2830" width="3.42578125" style="107" customWidth="1"/>
    <col min="2831" max="2831" width="14.5703125" style="107" customWidth="1"/>
    <col min="2832" max="2832" width="6.28515625" style="107" customWidth="1"/>
    <col min="2833" max="2833" width="13.42578125" style="107" customWidth="1"/>
    <col min="2834" max="2834" width="0" style="107" hidden="1" customWidth="1"/>
    <col min="2835" max="3072" width="9.140625" style="107"/>
    <col min="3073" max="3073" width="10" style="107" customWidth="1"/>
    <col min="3074" max="3074" width="13.42578125" style="107" customWidth="1"/>
    <col min="3075" max="3075" width="3.7109375" style="107" customWidth="1"/>
    <col min="3076" max="3076" width="7.5703125" style="107" customWidth="1"/>
    <col min="3077" max="3077" width="42.140625" style="107" customWidth="1"/>
    <col min="3078" max="3078" width="0" style="107" hidden="1" customWidth="1"/>
    <col min="3079" max="3079" width="6.140625" style="107" customWidth="1"/>
    <col min="3080" max="3080" width="16.7109375" style="107" customWidth="1"/>
    <col min="3081" max="3081" width="31.5703125" style="107" customWidth="1"/>
    <col min="3082" max="3082" width="2.42578125" style="107" customWidth="1"/>
    <col min="3083" max="3083" width="10.85546875" style="107" customWidth="1"/>
    <col min="3084" max="3084" width="16.7109375" style="107" customWidth="1"/>
    <col min="3085" max="3085" width="12.7109375" style="107" customWidth="1"/>
    <col min="3086" max="3086" width="3.42578125" style="107" customWidth="1"/>
    <col min="3087" max="3087" width="14.5703125" style="107" customWidth="1"/>
    <col min="3088" max="3088" width="6.28515625" style="107" customWidth="1"/>
    <col min="3089" max="3089" width="13.42578125" style="107" customWidth="1"/>
    <col min="3090" max="3090" width="0" style="107" hidden="1" customWidth="1"/>
    <col min="3091" max="3328" width="9.140625" style="107"/>
    <col min="3329" max="3329" width="10" style="107" customWidth="1"/>
    <col min="3330" max="3330" width="13.42578125" style="107" customWidth="1"/>
    <col min="3331" max="3331" width="3.7109375" style="107" customWidth="1"/>
    <col min="3332" max="3332" width="7.5703125" style="107" customWidth="1"/>
    <col min="3333" max="3333" width="42.140625" style="107" customWidth="1"/>
    <col min="3334" max="3334" width="0" style="107" hidden="1" customWidth="1"/>
    <col min="3335" max="3335" width="6.140625" style="107" customWidth="1"/>
    <col min="3336" max="3336" width="16.7109375" style="107" customWidth="1"/>
    <col min="3337" max="3337" width="31.5703125" style="107" customWidth="1"/>
    <col min="3338" max="3338" width="2.42578125" style="107" customWidth="1"/>
    <col min="3339" max="3339" width="10.85546875" style="107" customWidth="1"/>
    <col min="3340" max="3340" width="16.7109375" style="107" customWidth="1"/>
    <col min="3341" max="3341" width="12.7109375" style="107" customWidth="1"/>
    <col min="3342" max="3342" width="3.42578125" style="107" customWidth="1"/>
    <col min="3343" max="3343" width="14.5703125" style="107" customWidth="1"/>
    <col min="3344" max="3344" width="6.28515625" style="107" customWidth="1"/>
    <col min="3345" max="3345" width="13.42578125" style="107" customWidth="1"/>
    <col min="3346" max="3346" width="0" style="107" hidden="1" customWidth="1"/>
    <col min="3347" max="3584" width="9.140625" style="107"/>
    <col min="3585" max="3585" width="10" style="107" customWidth="1"/>
    <col min="3586" max="3586" width="13.42578125" style="107" customWidth="1"/>
    <col min="3587" max="3587" width="3.7109375" style="107" customWidth="1"/>
    <col min="3588" max="3588" width="7.5703125" style="107" customWidth="1"/>
    <col min="3589" max="3589" width="42.140625" style="107" customWidth="1"/>
    <col min="3590" max="3590" width="0" style="107" hidden="1" customWidth="1"/>
    <col min="3591" max="3591" width="6.140625" style="107" customWidth="1"/>
    <col min="3592" max="3592" width="16.7109375" style="107" customWidth="1"/>
    <col min="3593" max="3593" width="31.5703125" style="107" customWidth="1"/>
    <col min="3594" max="3594" width="2.42578125" style="107" customWidth="1"/>
    <col min="3595" max="3595" width="10.85546875" style="107" customWidth="1"/>
    <col min="3596" max="3596" width="16.7109375" style="107" customWidth="1"/>
    <col min="3597" max="3597" width="12.7109375" style="107" customWidth="1"/>
    <col min="3598" max="3598" width="3.42578125" style="107" customWidth="1"/>
    <col min="3599" max="3599" width="14.5703125" style="107" customWidth="1"/>
    <col min="3600" max="3600" width="6.28515625" style="107" customWidth="1"/>
    <col min="3601" max="3601" width="13.42578125" style="107" customWidth="1"/>
    <col min="3602" max="3602" width="0" style="107" hidden="1" customWidth="1"/>
    <col min="3603" max="3840" width="9.140625" style="107"/>
    <col min="3841" max="3841" width="10" style="107" customWidth="1"/>
    <col min="3842" max="3842" width="13.42578125" style="107" customWidth="1"/>
    <col min="3843" max="3843" width="3.7109375" style="107" customWidth="1"/>
    <col min="3844" max="3844" width="7.5703125" style="107" customWidth="1"/>
    <col min="3845" max="3845" width="42.140625" style="107" customWidth="1"/>
    <col min="3846" max="3846" width="0" style="107" hidden="1" customWidth="1"/>
    <col min="3847" max="3847" width="6.140625" style="107" customWidth="1"/>
    <col min="3848" max="3848" width="16.7109375" style="107" customWidth="1"/>
    <col min="3849" max="3849" width="31.5703125" style="107" customWidth="1"/>
    <col min="3850" max="3850" width="2.42578125" style="107" customWidth="1"/>
    <col min="3851" max="3851" width="10.85546875" style="107" customWidth="1"/>
    <col min="3852" max="3852" width="16.7109375" style="107" customWidth="1"/>
    <col min="3853" max="3853" width="12.7109375" style="107" customWidth="1"/>
    <col min="3854" max="3854" width="3.42578125" style="107" customWidth="1"/>
    <col min="3855" max="3855" width="14.5703125" style="107" customWidth="1"/>
    <col min="3856" max="3856" width="6.28515625" style="107" customWidth="1"/>
    <col min="3857" max="3857" width="13.42578125" style="107" customWidth="1"/>
    <col min="3858" max="3858" width="0" style="107" hidden="1" customWidth="1"/>
    <col min="3859" max="4096" width="9.140625" style="107"/>
    <col min="4097" max="4097" width="10" style="107" customWidth="1"/>
    <col min="4098" max="4098" width="13.42578125" style="107" customWidth="1"/>
    <col min="4099" max="4099" width="3.7109375" style="107" customWidth="1"/>
    <col min="4100" max="4100" width="7.5703125" style="107" customWidth="1"/>
    <col min="4101" max="4101" width="42.140625" style="107" customWidth="1"/>
    <col min="4102" max="4102" width="0" style="107" hidden="1" customWidth="1"/>
    <col min="4103" max="4103" width="6.140625" style="107" customWidth="1"/>
    <col min="4104" max="4104" width="16.7109375" style="107" customWidth="1"/>
    <col min="4105" max="4105" width="31.5703125" style="107" customWidth="1"/>
    <col min="4106" max="4106" width="2.42578125" style="107" customWidth="1"/>
    <col min="4107" max="4107" width="10.85546875" style="107" customWidth="1"/>
    <col min="4108" max="4108" width="16.7109375" style="107" customWidth="1"/>
    <col min="4109" max="4109" width="12.7109375" style="107" customWidth="1"/>
    <col min="4110" max="4110" width="3.42578125" style="107" customWidth="1"/>
    <col min="4111" max="4111" width="14.5703125" style="107" customWidth="1"/>
    <col min="4112" max="4112" width="6.28515625" style="107" customWidth="1"/>
    <col min="4113" max="4113" width="13.42578125" style="107" customWidth="1"/>
    <col min="4114" max="4114" width="0" style="107" hidden="1" customWidth="1"/>
    <col min="4115" max="4352" width="9.140625" style="107"/>
    <col min="4353" max="4353" width="10" style="107" customWidth="1"/>
    <col min="4354" max="4354" width="13.42578125" style="107" customWidth="1"/>
    <col min="4355" max="4355" width="3.7109375" style="107" customWidth="1"/>
    <col min="4356" max="4356" width="7.5703125" style="107" customWidth="1"/>
    <col min="4357" max="4357" width="42.140625" style="107" customWidth="1"/>
    <col min="4358" max="4358" width="0" style="107" hidden="1" customWidth="1"/>
    <col min="4359" max="4359" width="6.140625" style="107" customWidth="1"/>
    <col min="4360" max="4360" width="16.7109375" style="107" customWidth="1"/>
    <col min="4361" max="4361" width="31.5703125" style="107" customWidth="1"/>
    <col min="4362" max="4362" width="2.42578125" style="107" customWidth="1"/>
    <col min="4363" max="4363" width="10.85546875" style="107" customWidth="1"/>
    <col min="4364" max="4364" width="16.7109375" style="107" customWidth="1"/>
    <col min="4365" max="4365" width="12.7109375" style="107" customWidth="1"/>
    <col min="4366" max="4366" width="3.42578125" style="107" customWidth="1"/>
    <col min="4367" max="4367" width="14.5703125" style="107" customWidth="1"/>
    <col min="4368" max="4368" width="6.28515625" style="107" customWidth="1"/>
    <col min="4369" max="4369" width="13.42578125" style="107" customWidth="1"/>
    <col min="4370" max="4370" width="0" style="107" hidden="1" customWidth="1"/>
    <col min="4371" max="4608" width="9.140625" style="107"/>
    <col min="4609" max="4609" width="10" style="107" customWidth="1"/>
    <col min="4610" max="4610" width="13.42578125" style="107" customWidth="1"/>
    <col min="4611" max="4611" width="3.7109375" style="107" customWidth="1"/>
    <col min="4612" max="4612" width="7.5703125" style="107" customWidth="1"/>
    <col min="4613" max="4613" width="42.140625" style="107" customWidth="1"/>
    <col min="4614" max="4614" width="0" style="107" hidden="1" customWidth="1"/>
    <col min="4615" max="4615" width="6.140625" style="107" customWidth="1"/>
    <col min="4616" max="4616" width="16.7109375" style="107" customWidth="1"/>
    <col min="4617" max="4617" width="31.5703125" style="107" customWidth="1"/>
    <col min="4618" max="4618" width="2.42578125" style="107" customWidth="1"/>
    <col min="4619" max="4619" width="10.85546875" style="107" customWidth="1"/>
    <col min="4620" max="4620" width="16.7109375" style="107" customWidth="1"/>
    <col min="4621" max="4621" width="12.7109375" style="107" customWidth="1"/>
    <col min="4622" max="4622" width="3.42578125" style="107" customWidth="1"/>
    <col min="4623" max="4623" width="14.5703125" style="107" customWidth="1"/>
    <col min="4624" max="4624" width="6.28515625" style="107" customWidth="1"/>
    <col min="4625" max="4625" width="13.42578125" style="107" customWidth="1"/>
    <col min="4626" max="4626" width="0" style="107" hidden="1" customWidth="1"/>
    <col min="4627" max="4864" width="9.140625" style="107"/>
    <col min="4865" max="4865" width="10" style="107" customWidth="1"/>
    <col min="4866" max="4866" width="13.42578125" style="107" customWidth="1"/>
    <col min="4867" max="4867" width="3.7109375" style="107" customWidth="1"/>
    <col min="4868" max="4868" width="7.5703125" style="107" customWidth="1"/>
    <col min="4869" max="4869" width="42.140625" style="107" customWidth="1"/>
    <col min="4870" max="4870" width="0" style="107" hidden="1" customWidth="1"/>
    <col min="4871" max="4871" width="6.140625" style="107" customWidth="1"/>
    <col min="4872" max="4872" width="16.7109375" style="107" customWidth="1"/>
    <col min="4873" max="4873" width="31.5703125" style="107" customWidth="1"/>
    <col min="4874" max="4874" width="2.42578125" style="107" customWidth="1"/>
    <col min="4875" max="4875" width="10.85546875" style="107" customWidth="1"/>
    <col min="4876" max="4876" width="16.7109375" style="107" customWidth="1"/>
    <col min="4877" max="4877" width="12.7109375" style="107" customWidth="1"/>
    <col min="4878" max="4878" width="3.42578125" style="107" customWidth="1"/>
    <col min="4879" max="4879" width="14.5703125" style="107" customWidth="1"/>
    <col min="4880" max="4880" width="6.28515625" style="107" customWidth="1"/>
    <col min="4881" max="4881" width="13.42578125" style="107" customWidth="1"/>
    <col min="4882" max="4882" width="0" style="107" hidden="1" customWidth="1"/>
    <col min="4883" max="5120" width="9.140625" style="107"/>
    <col min="5121" max="5121" width="10" style="107" customWidth="1"/>
    <col min="5122" max="5122" width="13.42578125" style="107" customWidth="1"/>
    <col min="5123" max="5123" width="3.7109375" style="107" customWidth="1"/>
    <col min="5124" max="5124" width="7.5703125" style="107" customWidth="1"/>
    <col min="5125" max="5125" width="42.140625" style="107" customWidth="1"/>
    <col min="5126" max="5126" width="0" style="107" hidden="1" customWidth="1"/>
    <col min="5127" max="5127" width="6.140625" style="107" customWidth="1"/>
    <col min="5128" max="5128" width="16.7109375" style="107" customWidth="1"/>
    <col min="5129" max="5129" width="31.5703125" style="107" customWidth="1"/>
    <col min="5130" max="5130" width="2.42578125" style="107" customWidth="1"/>
    <col min="5131" max="5131" width="10.85546875" style="107" customWidth="1"/>
    <col min="5132" max="5132" width="16.7109375" style="107" customWidth="1"/>
    <col min="5133" max="5133" width="12.7109375" style="107" customWidth="1"/>
    <col min="5134" max="5134" width="3.42578125" style="107" customWidth="1"/>
    <col min="5135" max="5135" width="14.5703125" style="107" customWidth="1"/>
    <col min="5136" max="5136" width="6.28515625" style="107" customWidth="1"/>
    <col min="5137" max="5137" width="13.42578125" style="107" customWidth="1"/>
    <col min="5138" max="5138" width="0" style="107" hidden="1" customWidth="1"/>
    <col min="5139" max="5376" width="9.140625" style="107"/>
    <col min="5377" max="5377" width="10" style="107" customWidth="1"/>
    <col min="5378" max="5378" width="13.42578125" style="107" customWidth="1"/>
    <col min="5379" max="5379" width="3.7109375" style="107" customWidth="1"/>
    <col min="5380" max="5380" width="7.5703125" style="107" customWidth="1"/>
    <col min="5381" max="5381" width="42.140625" style="107" customWidth="1"/>
    <col min="5382" max="5382" width="0" style="107" hidden="1" customWidth="1"/>
    <col min="5383" max="5383" width="6.140625" style="107" customWidth="1"/>
    <col min="5384" max="5384" width="16.7109375" style="107" customWidth="1"/>
    <col min="5385" max="5385" width="31.5703125" style="107" customWidth="1"/>
    <col min="5386" max="5386" width="2.42578125" style="107" customWidth="1"/>
    <col min="5387" max="5387" width="10.85546875" style="107" customWidth="1"/>
    <col min="5388" max="5388" width="16.7109375" style="107" customWidth="1"/>
    <col min="5389" max="5389" width="12.7109375" style="107" customWidth="1"/>
    <col min="5390" max="5390" width="3.42578125" style="107" customWidth="1"/>
    <col min="5391" max="5391" width="14.5703125" style="107" customWidth="1"/>
    <col min="5392" max="5392" width="6.28515625" style="107" customWidth="1"/>
    <col min="5393" max="5393" width="13.42578125" style="107" customWidth="1"/>
    <col min="5394" max="5394" width="0" style="107" hidden="1" customWidth="1"/>
    <col min="5395" max="5632" width="9.140625" style="107"/>
    <col min="5633" max="5633" width="10" style="107" customWidth="1"/>
    <col min="5634" max="5634" width="13.42578125" style="107" customWidth="1"/>
    <col min="5635" max="5635" width="3.7109375" style="107" customWidth="1"/>
    <col min="5636" max="5636" width="7.5703125" style="107" customWidth="1"/>
    <col min="5637" max="5637" width="42.140625" style="107" customWidth="1"/>
    <col min="5638" max="5638" width="0" style="107" hidden="1" customWidth="1"/>
    <col min="5639" max="5639" width="6.140625" style="107" customWidth="1"/>
    <col min="5640" max="5640" width="16.7109375" style="107" customWidth="1"/>
    <col min="5641" max="5641" width="31.5703125" style="107" customWidth="1"/>
    <col min="5642" max="5642" width="2.42578125" style="107" customWidth="1"/>
    <col min="5643" max="5643" width="10.85546875" style="107" customWidth="1"/>
    <col min="5644" max="5644" width="16.7109375" style="107" customWidth="1"/>
    <col min="5645" max="5645" width="12.7109375" style="107" customWidth="1"/>
    <col min="5646" max="5646" width="3.42578125" style="107" customWidth="1"/>
    <col min="5647" max="5647" width="14.5703125" style="107" customWidth="1"/>
    <col min="5648" max="5648" width="6.28515625" style="107" customWidth="1"/>
    <col min="5649" max="5649" width="13.42578125" style="107" customWidth="1"/>
    <col min="5650" max="5650" width="0" style="107" hidden="1" customWidth="1"/>
    <col min="5651" max="5888" width="9.140625" style="107"/>
    <col min="5889" max="5889" width="10" style="107" customWidth="1"/>
    <col min="5890" max="5890" width="13.42578125" style="107" customWidth="1"/>
    <col min="5891" max="5891" width="3.7109375" style="107" customWidth="1"/>
    <col min="5892" max="5892" width="7.5703125" style="107" customWidth="1"/>
    <col min="5893" max="5893" width="42.140625" style="107" customWidth="1"/>
    <col min="5894" max="5894" width="0" style="107" hidden="1" customWidth="1"/>
    <col min="5895" max="5895" width="6.140625" style="107" customWidth="1"/>
    <col min="5896" max="5896" width="16.7109375" style="107" customWidth="1"/>
    <col min="5897" max="5897" width="31.5703125" style="107" customWidth="1"/>
    <col min="5898" max="5898" width="2.42578125" style="107" customWidth="1"/>
    <col min="5899" max="5899" width="10.85546875" style="107" customWidth="1"/>
    <col min="5900" max="5900" width="16.7109375" style="107" customWidth="1"/>
    <col min="5901" max="5901" width="12.7109375" style="107" customWidth="1"/>
    <col min="5902" max="5902" width="3.42578125" style="107" customWidth="1"/>
    <col min="5903" max="5903" width="14.5703125" style="107" customWidth="1"/>
    <col min="5904" max="5904" width="6.28515625" style="107" customWidth="1"/>
    <col min="5905" max="5905" width="13.42578125" style="107" customWidth="1"/>
    <col min="5906" max="5906" width="0" style="107" hidden="1" customWidth="1"/>
    <col min="5907" max="6144" width="9.140625" style="107"/>
    <col min="6145" max="6145" width="10" style="107" customWidth="1"/>
    <col min="6146" max="6146" width="13.42578125" style="107" customWidth="1"/>
    <col min="6147" max="6147" width="3.7109375" style="107" customWidth="1"/>
    <col min="6148" max="6148" width="7.5703125" style="107" customWidth="1"/>
    <col min="6149" max="6149" width="42.140625" style="107" customWidth="1"/>
    <col min="6150" max="6150" width="0" style="107" hidden="1" customWidth="1"/>
    <col min="6151" max="6151" width="6.140625" style="107" customWidth="1"/>
    <col min="6152" max="6152" width="16.7109375" style="107" customWidth="1"/>
    <col min="6153" max="6153" width="31.5703125" style="107" customWidth="1"/>
    <col min="6154" max="6154" width="2.42578125" style="107" customWidth="1"/>
    <col min="6155" max="6155" width="10.85546875" style="107" customWidth="1"/>
    <col min="6156" max="6156" width="16.7109375" style="107" customWidth="1"/>
    <col min="6157" max="6157" width="12.7109375" style="107" customWidth="1"/>
    <col min="6158" max="6158" width="3.42578125" style="107" customWidth="1"/>
    <col min="6159" max="6159" width="14.5703125" style="107" customWidth="1"/>
    <col min="6160" max="6160" width="6.28515625" style="107" customWidth="1"/>
    <col min="6161" max="6161" width="13.42578125" style="107" customWidth="1"/>
    <col min="6162" max="6162" width="0" style="107" hidden="1" customWidth="1"/>
    <col min="6163" max="6400" width="9.140625" style="107"/>
    <col min="6401" max="6401" width="10" style="107" customWidth="1"/>
    <col min="6402" max="6402" width="13.42578125" style="107" customWidth="1"/>
    <col min="6403" max="6403" width="3.7109375" style="107" customWidth="1"/>
    <col min="6404" max="6404" width="7.5703125" style="107" customWidth="1"/>
    <col min="6405" max="6405" width="42.140625" style="107" customWidth="1"/>
    <col min="6406" max="6406" width="0" style="107" hidden="1" customWidth="1"/>
    <col min="6407" max="6407" width="6.140625" style="107" customWidth="1"/>
    <col min="6408" max="6408" width="16.7109375" style="107" customWidth="1"/>
    <col min="6409" max="6409" width="31.5703125" style="107" customWidth="1"/>
    <col min="6410" max="6410" width="2.42578125" style="107" customWidth="1"/>
    <col min="6411" max="6411" width="10.85546875" style="107" customWidth="1"/>
    <col min="6412" max="6412" width="16.7109375" style="107" customWidth="1"/>
    <col min="6413" max="6413" width="12.7109375" style="107" customWidth="1"/>
    <col min="6414" max="6414" width="3.42578125" style="107" customWidth="1"/>
    <col min="6415" max="6415" width="14.5703125" style="107" customWidth="1"/>
    <col min="6416" max="6416" width="6.28515625" style="107" customWidth="1"/>
    <col min="6417" max="6417" width="13.42578125" style="107" customWidth="1"/>
    <col min="6418" max="6418" width="0" style="107" hidden="1" customWidth="1"/>
    <col min="6419" max="6656" width="9.140625" style="107"/>
    <col min="6657" max="6657" width="10" style="107" customWidth="1"/>
    <col min="6658" max="6658" width="13.42578125" style="107" customWidth="1"/>
    <col min="6659" max="6659" width="3.7109375" style="107" customWidth="1"/>
    <col min="6660" max="6660" width="7.5703125" style="107" customWidth="1"/>
    <col min="6661" max="6661" width="42.140625" style="107" customWidth="1"/>
    <col min="6662" max="6662" width="0" style="107" hidden="1" customWidth="1"/>
    <col min="6663" max="6663" width="6.140625" style="107" customWidth="1"/>
    <col min="6664" max="6664" width="16.7109375" style="107" customWidth="1"/>
    <col min="6665" max="6665" width="31.5703125" style="107" customWidth="1"/>
    <col min="6666" max="6666" width="2.42578125" style="107" customWidth="1"/>
    <col min="6667" max="6667" width="10.85546875" style="107" customWidth="1"/>
    <col min="6668" max="6668" width="16.7109375" style="107" customWidth="1"/>
    <col min="6669" max="6669" width="12.7109375" style="107" customWidth="1"/>
    <col min="6670" max="6670" width="3.42578125" style="107" customWidth="1"/>
    <col min="6671" max="6671" width="14.5703125" style="107" customWidth="1"/>
    <col min="6672" max="6672" width="6.28515625" style="107" customWidth="1"/>
    <col min="6673" max="6673" width="13.42578125" style="107" customWidth="1"/>
    <col min="6674" max="6674" width="0" style="107" hidden="1" customWidth="1"/>
    <col min="6675" max="6912" width="9.140625" style="107"/>
    <col min="6913" max="6913" width="10" style="107" customWidth="1"/>
    <col min="6914" max="6914" width="13.42578125" style="107" customWidth="1"/>
    <col min="6915" max="6915" width="3.7109375" style="107" customWidth="1"/>
    <col min="6916" max="6916" width="7.5703125" style="107" customWidth="1"/>
    <col min="6917" max="6917" width="42.140625" style="107" customWidth="1"/>
    <col min="6918" max="6918" width="0" style="107" hidden="1" customWidth="1"/>
    <col min="6919" max="6919" width="6.140625" style="107" customWidth="1"/>
    <col min="6920" max="6920" width="16.7109375" style="107" customWidth="1"/>
    <col min="6921" max="6921" width="31.5703125" style="107" customWidth="1"/>
    <col min="6922" max="6922" width="2.42578125" style="107" customWidth="1"/>
    <col min="6923" max="6923" width="10.85546875" style="107" customWidth="1"/>
    <col min="6924" max="6924" width="16.7109375" style="107" customWidth="1"/>
    <col min="6925" max="6925" width="12.7109375" style="107" customWidth="1"/>
    <col min="6926" max="6926" width="3.42578125" style="107" customWidth="1"/>
    <col min="6927" max="6927" width="14.5703125" style="107" customWidth="1"/>
    <col min="6928" max="6928" width="6.28515625" style="107" customWidth="1"/>
    <col min="6929" max="6929" width="13.42578125" style="107" customWidth="1"/>
    <col min="6930" max="6930" width="0" style="107" hidden="1" customWidth="1"/>
    <col min="6931" max="7168" width="9.140625" style="107"/>
    <col min="7169" max="7169" width="10" style="107" customWidth="1"/>
    <col min="7170" max="7170" width="13.42578125" style="107" customWidth="1"/>
    <col min="7171" max="7171" width="3.7109375" style="107" customWidth="1"/>
    <col min="7172" max="7172" width="7.5703125" style="107" customWidth="1"/>
    <col min="7173" max="7173" width="42.140625" style="107" customWidth="1"/>
    <col min="7174" max="7174" width="0" style="107" hidden="1" customWidth="1"/>
    <col min="7175" max="7175" width="6.140625" style="107" customWidth="1"/>
    <col min="7176" max="7176" width="16.7109375" style="107" customWidth="1"/>
    <col min="7177" max="7177" width="31.5703125" style="107" customWidth="1"/>
    <col min="7178" max="7178" width="2.42578125" style="107" customWidth="1"/>
    <col min="7179" max="7179" width="10.85546875" style="107" customWidth="1"/>
    <col min="7180" max="7180" width="16.7109375" style="107" customWidth="1"/>
    <col min="7181" max="7181" width="12.7109375" style="107" customWidth="1"/>
    <col min="7182" max="7182" width="3.42578125" style="107" customWidth="1"/>
    <col min="7183" max="7183" width="14.5703125" style="107" customWidth="1"/>
    <col min="7184" max="7184" width="6.28515625" style="107" customWidth="1"/>
    <col min="7185" max="7185" width="13.42578125" style="107" customWidth="1"/>
    <col min="7186" max="7186" width="0" style="107" hidden="1" customWidth="1"/>
    <col min="7187" max="7424" width="9.140625" style="107"/>
    <col min="7425" max="7425" width="10" style="107" customWidth="1"/>
    <col min="7426" max="7426" width="13.42578125" style="107" customWidth="1"/>
    <col min="7427" max="7427" width="3.7109375" style="107" customWidth="1"/>
    <col min="7428" max="7428" width="7.5703125" style="107" customWidth="1"/>
    <col min="7429" max="7429" width="42.140625" style="107" customWidth="1"/>
    <col min="7430" max="7430" width="0" style="107" hidden="1" customWidth="1"/>
    <col min="7431" max="7431" width="6.140625" style="107" customWidth="1"/>
    <col min="7432" max="7432" width="16.7109375" style="107" customWidth="1"/>
    <col min="7433" max="7433" width="31.5703125" style="107" customWidth="1"/>
    <col min="7434" max="7434" width="2.42578125" style="107" customWidth="1"/>
    <col min="7435" max="7435" width="10.85546875" style="107" customWidth="1"/>
    <col min="7436" max="7436" width="16.7109375" style="107" customWidth="1"/>
    <col min="7437" max="7437" width="12.7109375" style="107" customWidth="1"/>
    <col min="7438" max="7438" width="3.42578125" style="107" customWidth="1"/>
    <col min="7439" max="7439" width="14.5703125" style="107" customWidth="1"/>
    <col min="7440" max="7440" width="6.28515625" style="107" customWidth="1"/>
    <col min="7441" max="7441" width="13.42578125" style="107" customWidth="1"/>
    <col min="7442" max="7442" width="0" style="107" hidden="1" customWidth="1"/>
    <col min="7443" max="7680" width="9.140625" style="107"/>
    <col min="7681" max="7681" width="10" style="107" customWidth="1"/>
    <col min="7682" max="7682" width="13.42578125" style="107" customWidth="1"/>
    <col min="7683" max="7683" width="3.7109375" style="107" customWidth="1"/>
    <col min="7684" max="7684" width="7.5703125" style="107" customWidth="1"/>
    <col min="7685" max="7685" width="42.140625" style="107" customWidth="1"/>
    <col min="7686" max="7686" width="0" style="107" hidden="1" customWidth="1"/>
    <col min="7687" max="7687" width="6.140625" style="107" customWidth="1"/>
    <col min="7688" max="7688" width="16.7109375" style="107" customWidth="1"/>
    <col min="7689" max="7689" width="31.5703125" style="107" customWidth="1"/>
    <col min="7690" max="7690" width="2.42578125" style="107" customWidth="1"/>
    <col min="7691" max="7691" width="10.85546875" style="107" customWidth="1"/>
    <col min="7692" max="7692" width="16.7109375" style="107" customWidth="1"/>
    <col min="7693" max="7693" width="12.7109375" style="107" customWidth="1"/>
    <col min="7694" max="7694" width="3.42578125" style="107" customWidth="1"/>
    <col min="7695" max="7695" width="14.5703125" style="107" customWidth="1"/>
    <col min="7696" max="7696" width="6.28515625" style="107" customWidth="1"/>
    <col min="7697" max="7697" width="13.42578125" style="107" customWidth="1"/>
    <col min="7698" max="7698" width="0" style="107" hidden="1" customWidth="1"/>
    <col min="7699" max="7936" width="9.140625" style="107"/>
    <col min="7937" max="7937" width="10" style="107" customWidth="1"/>
    <col min="7938" max="7938" width="13.42578125" style="107" customWidth="1"/>
    <col min="7939" max="7939" width="3.7109375" style="107" customWidth="1"/>
    <col min="7940" max="7940" width="7.5703125" style="107" customWidth="1"/>
    <col min="7941" max="7941" width="42.140625" style="107" customWidth="1"/>
    <col min="7942" max="7942" width="0" style="107" hidden="1" customWidth="1"/>
    <col min="7943" max="7943" width="6.140625" style="107" customWidth="1"/>
    <col min="7944" max="7944" width="16.7109375" style="107" customWidth="1"/>
    <col min="7945" max="7945" width="31.5703125" style="107" customWidth="1"/>
    <col min="7946" max="7946" width="2.42578125" style="107" customWidth="1"/>
    <col min="7947" max="7947" width="10.85546875" style="107" customWidth="1"/>
    <col min="7948" max="7948" width="16.7109375" style="107" customWidth="1"/>
    <col min="7949" max="7949" width="12.7109375" style="107" customWidth="1"/>
    <col min="7950" max="7950" width="3.42578125" style="107" customWidth="1"/>
    <col min="7951" max="7951" width="14.5703125" style="107" customWidth="1"/>
    <col min="7952" max="7952" width="6.28515625" style="107" customWidth="1"/>
    <col min="7953" max="7953" width="13.42578125" style="107" customWidth="1"/>
    <col min="7954" max="7954" width="0" style="107" hidden="1" customWidth="1"/>
    <col min="7955" max="8192" width="9.140625" style="107"/>
    <col min="8193" max="8193" width="10" style="107" customWidth="1"/>
    <col min="8194" max="8194" width="13.42578125" style="107" customWidth="1"/>
    <col min="8195" max="8195" width="3.7109375" style="107" customWidth="1"/>
    <col min="8196" max="8196" width="7.5703125" style="107" customWidth="1"/>
    <col min="8197" max="8197" width="42.140625" style="107" customWidth="1"/>
    <col min="8198" max="8198" width="0" style="107" hidden="1" customWidth="1"/>
    <col min="8199" max="8199" width="6.140625" style="107" customWidth="1"/>
    <col min="8200" max="8200" width="16.7109375" style="107" customWidth="1"/>
    <col min="8201" max="8201" width="31.5703125" style="107" customWidth="1"/>
    <col min="8202" max="8202" width="2.42578125" style="107" customWidth="1"/>
    <col min="8203" max="8203" width="10.85546875" style="107" customWidth="1"/>
    <col min="8204" max="8204" width="16.7109375" style="107" customWidth="1"/>
    <col min="8205" max="8205" width="12.7109375" style="107" customWidth="1"/>
    <col min="8206" max="8206" width="3.42578125" style="107" customWidth="1"/>
    <col min="8207" max="8207" width="14.5703125" style="107" customWidth="1"/>
    <col min="8208" max="8208" width="6.28515625" style="107" customWidth="1"/>
    <col min="8209" max="8209" width="13.42578125" style="107" customWidth="1"/>
    <col min="8210" max="8210" width="0" style="107" hidden="1" customWidth="1"/>
    <col min="8211" max="8448" width="9.140625" style="107"/>
    <col min="8449" max="8449" width="10" style="107" customWidth="1"/>
    <col min="8450" max="8450" width="13.42578125" style="107" customWidth="1"/>
    <col min="8451" max="8451" width="3.7109375" style="107" customWidth="1"/>
    <col min="8452" max="8452" width="7.5703125" style="107" customWidth="1"/>
    <col min="8453" max="8453" width="42.140625" style="107" customWidth="1"/>
    <col min="8454" max="8454" width="0" style="107" hidden="1" customWidth="1"/>
    <col min="8455" max="8455" width="6.140625" style="107" customWidth="1"/>
    <col min="8456" max="8456" width="16.7109375" style="107" customWidth="1"/>
    <col min="8457" max="8457" width="31.5703125" style="107" customWidth="1"/>
    <col min="8458" max="8458" width="2.42578125" style="107" customWidth="1"/>
    <col min="8459" max="8459" width="10.85546875" style="107" customWidth="1"/>
    <col min="8460" max="8460" width="16.7109375" style="107" customWidth="1"/>
    <col min="8461" max="8461" width="12.7109375" style="107" customWidth="1"/>
    <col min="8462" max="8462" width="3.42578125" style="107" customWidth="1"/>
    <col min="8463" max="8463" width="14.5703125" style="107" customWidth="1"/>
    <col min="8464" max="8464" width="6.28515625" style="107" customWidth="1"/>
    <col min="8465" max="8465" width="13.42578125" style="107" customWidth="1"/>
    <col min="8466" max="8466" width="0" style="107" hidden="1" customWidth="1"/>
    <col min="8467" max="8704" width="9.140625" style="107"/>
    <col min="8705" max="8705" width="10" style="107" customWidth="1"/>
    <col min="8706" max="8706" width="13.42578125" style="107" customWidth="1"/>
    <col min="8707" max="8707" width="3.7109375" style="107" customWidth="1"/>
    <col min="8708" max="8708" width="7.5703125" style="107" customWidth="1"/>
    <col min="8709" max="8709" width="42.140625" style="107" customWidth="1"/>
    <col min="8710" max="8710" width="0" style="107" hidden="1" customWidth="1"/>
    <col min="8711" max="8711" width="6.140625" style="107" customWidth="1"/>
    <col min="8712" max="8712" width="16.7109375" style="107" customWidth="1"/>
    <col min="8713" max="8713" width="31.5703125" style="107" customWidth="1"/>
    <col min="8714" max="8714" width="2.42578125" style="107" customWidth="1"/>
    <col min="8715" max="8715" width="10.85546875" style="107" customWidth="1"/>
    <col min="8716" max="8716" width="16.7109375" style="107" customWidth="1"/>
    <col min="8717" max="8717" width="12.7109375" style="107" customWidth="1"/>
    <col min="8718" max="8718" width="3.42578125" style="107" customWidth="1"/>
    <col min="8719" max="8719" width="14.5703125" style="107" customWidth="1"/>
    <col min="8720" max="8720" width="6.28515625" style="107" customWidth="1"/>
    <col min="8721" max="8721" width="13.42578125" style="107" customWidth="1"/>
    <col min="8722" max="8722" width="0" style="107" hidden="1" customWidth="1"/>
    <col min="8723" max="8960" width="9.140625" style="107"/>
    <col min="8961" max="8961" width="10" style="107" customWidth="1"/>
    <col min="8962" max="8962" width="13.42578125" style="107" customWidth="1"/>
    <col min="8963" max="8963" width="3.7109375" style="107" customWidth="1"/>
    <col min="8964" max="8964" width="7.5703125" style="107" customWidth="1"/>
    <col min="8965" max="8965" width="42.140625" style="107" customWidth="1"/>
    <col min="8966" max="8966" width="0" style="107" hidden="1" customWidth="1"/>
    <col min="8967" max="8967" width="6.140625" style="107" customWidth="1"/>
    <col min="8968" max="8968" width="16.7109375" style="107" customWidth="1"/>
    <col min="8969" max="8969" width="31.5703125" style="107" customWidth="1"/>
    <col min="8970" max="8970" width="2.42578125" style="107" customWidth="1"/>
    <col min="8971" max="8971" width="10.85546875" style="107" customWidth="1"/>
    <col min="8972" max="8972" width="16.7109375" style="107" customWidth="1"/>
    <col min="8973" max="8973" width="12.7109375" style="107" customWidth="1"/>
    <col min="8974" max="8974" width="3.42578125" style="107" customWidth="1"/>
    <col min="8975" max="8975" width="14.5703125" style="107" customWidth="1"/>
    <col min="8976" max="8976" width="6.28515625" style="107" customWidth="1"/>
    <col min="8977" max="8977" width="13.42578125" style="107" customWidth="1"/>
    <col min="8978" max="8978" width="0" style="107" hidden="1" customWidth="1"/>
    <col min="8979" max="9216" width="9.140625" style="107"/>
    <col min="9217" max="9217" width="10" style="107" customWidth="1"/>
    <col min="9218" max="9218" width="13.42578125" style="107" customWidth="1"/>
    <col min="9219" max="9219" width="3.7109375" style="107" customWidth="1"/>
    <col min="9220" max="9220" width="7.5703125" style="107" customWidth="1"/>
    <col min="9221" max="9221" width="42.140625" style="107" customWidth="1"/>
    <col min="9222" max="9222" width="0" style="107" hidden="1" customWidth="1"/>
    <col min="9223" max="9223" width="6.140625" style="107" customWidth="1"/>
    <col min="9224" max="9224" width="16.7109375" style="107" customWidth="1"/>
    <col min="9225" max="9225" width="31.5703125" style="107" customWidth="1"/>
    <col min="9226" max="9226" width="2.42578125" style="107" customWidth="1"/>
    <col min="9227" max="9227" width="10.85546875" style="107" customWidth="1"/>
    <col min="9228" max="9228" width="16.7109375" style="107" customWidth="1"/>
    <col min="9229" max="9229" width="12.7109375" style="107" customWidth="1"/>
    <col min="9230" max="9230" width="3.42578125" style="107" customWidth="1"/>
    <col min="9231" max="9231" width="14.5703125" style="107" customWidth="1"/>
    <col min="9232" max="9232" width="6.28515625" style="107" customWidth="1"/>
    <col min="9233" max="9233" width="13.42578125" style="107" customWidth="1"/>
    <col min="9234" max="9234" width="0" style="107" hidden="1" customWidth="1"/>
    <col min="9235" max="9472" width="9.140625" style="107"/>
    <col min="9473" max="9473" width="10" style="107" customWidth="1"/>
    <col min="9474" max="9474" width="13.42578125" style="107" customWidth="1"/>
    <col min="9475" max="9475" width="3.7109375" style="107" customWidth="1"/>
    <col min="9476" max="9476" width="7.5703125" style="107" customWidth="1"/>
    <col min="9477" max="9477" width="42.140625" style="107" customWidth="1"/>
    <col min="9478" max="9478" width="0" style="107" hidden="1" customWidth="1"/>
    <col min="9479" max="9479" width="6.140625" style="107" customWidth="1"/>
    <col min="9480" max="9480" width="16.7109375" style="107" customWidth="1"/>
    <col min="9481" max="9481" width="31.5703125" style="107" customWidth="1"/>
    <col min="9482" max="9482" width="2.42578125" style="107" customWidth="1"/>
    <col min="9483" max="9483" width="10.85546875" style="107" customWidth="1"/>
    <col min="9484" max="9484" width="16.7109375" style="107" customWidth="1"/>
    <col min="9485" max="9485" width="12.7109375" style="107" customWidth="1"/>
    <col min="9486" max="9486" width="3.42578125" style="107" customWidth="1"/>
    <col min="9487" max="9487" width="14.5703125" style="107" customWidth="1"/>
    <col min="9488" max="9488" width="6.28515625" style="107" customWidth="1"/>
    <col min="9489" max="9489" width="13.42578125" style="107" customWidth="1"/>
    <col min="9490" max="9490" width="0" style="107" hidden="1" customWidth="1"/>
    <col min="9491" max="9728" width="9.140625" style="107"/>
    <col min="9729" max="9729" width="10" style="107" customWidth="1"/>
    <col min="9730" max="9730" width="13.42578125" style="107" customWidth="1"/>
    <col min="9731" max="9731" width="3.7109375" style="107" customWidth="1"/>
    <col min="9732" max="9732" width="7.5703125" style="107" customWidth="1"/>
    <col min="9733" max="9733" width="42.140625" style="107" customWidth="1"/>
    <col min="9734" max="9734" width="0" style="107" hidden="1" customWidth="1"/>
    <col min="9735" max="9735" width="6.140625" style="107" customWidth="1"/>
    <col min="9736" max="9736" width="16.7109375" style="107" customWidth="1"/>
    <col min="9737" max="9737" width="31.5703125" style="107" customWidth="1"/>
    <col min="9738" max="9738" width="2.42578125" style="107" customWidth="1"/>
    <col min="9739" max="9739" width="10.85546875" style="107" customWidth="1"/>
    <col min="9740" max="9740" width="16.7109375" style="107" customWidth="1"/>
    <col min="9741" max="9741" width="12.7109375" style="107" customWidth="1"/>
    <col min="9742" max="9742" width="3.42578125" style="107" customWidth="1"/>
    <col min="9743" max="9743" width="14.5703125" style="107" customWidth="1"/>
    <col min="9744" max="9744" width="6.28515625" style="107" customWidth="1"/>
    <col min="9745" max="9745" width="13.42578125" style="107" customWidth="1"/>
    <col min="9746" max="9746" width="0" style="107" hidden="1" customWidth="1"/>
    <col min="9747" max="9984" width="9.140625" style="107"/>
    <col min="9985" max="9985" width="10" style="107" customWidth="1"/>
    <col min="9986" max="9986" width="13.42578125" style="107" customWidth="1"/>
    <col min="9987" max="9987" width="3.7109375" style="107" customWidth="1"/>
    <col min="9988" max="9988" width="7.5703125" style="107" customWidth="1"/>
    <col min="9989" max="9989" width="42.140625" style="107" customWidth="1"/>
    <col min="9990" max="9990" width="0" style="107" hidden="1" customWidth="1"/>
    <col min="9991" max="9991" width="6.140625" style="107" customWidth="1"/>
    <col min="9992" max="9992" width="16.7109375" style="107" customWidth="1"/>
    <col min="9993" max="9993" width="31.5703125" style="107" customWidth="1"/>
    <col min="9994" max="9994" width="2.42578125" style="107" customWidth="1"/>
    <col min="9995" max="9995" width="10.85546875" style="107" customWidth="1"/>
    <col min="9996" max="9996" width="16.7109375" style="107" customWidth="1"/>
    <col min="9997" max="9997" width="12.7109375" style="107" customWidth="1"/>
    <col min="9998" max="9998" width="3.42578125" style="107" customWidth="1"/>
    <col min="9999" max="9999" width="14.5703125" style="107" customWidth="1"/>
    <col min="10000" max="10000" width="6.28515625" style="107" customWidth="1"/>
    <col min="10001" max="10001" width="13.42578125" style="107" customWidth="1"/>
    <col min="10002" max="10002" width="0" style="107" hidden="1" customWidth="1"/>
    <col min="10003" max="10240" width="9.140625" style="107"/>
    <col min="10241" max="10241" width="10" style="107" customWidth="1"/>
    <col min="10242" max="10242" width="13.42578125" style="107" customWidth="1"/>
    <col min="10243" max="10243" width="3.7109375" style="107" customWidth="1"/>
    <col min="10244" max="10244" width="7.5703125" style="107" customWidth="1"/>
    <col min="10245" max="10245" width="42.140625" style="107" customWidth="1"/>
    <col min="10246" max="10246" width="0" style="107" hidden="1" customWidth="1"/>
    <col min="10247" max="10247" width="6.140625" style="107" customWidth="1"/>
    <col min="10248" max="10248" width="16.7109375" style="107" customWidth="1"/>
    <col min="10249" max="10249" width="31.5703125" style="107" customWidth="1"/>
    <col min="10250" max="10250" width="2.42578125" style="107" customWidth="1"/>
    <col min="10251" max="10251" width="10.85546875" style="107" customWidth="1"/>
    <col min="10252" max="10252" width="16.7109375" style="107" customWidth="1"/>
    <col min="10253" max="10253" width="12.7109375" style="107" customWidth="1"/>
    <col min="10254" max="10254" width="3.42578125" style="107" customWidth="1"/>
    <col min="10255" max="10255" width="14.5703125" style="107" customWidth="1"/>
    <col min="10256" max="10256" width="6.28515625" style="107" customWidth="1"/>
    <col min="10257" max="10257" width="13.42578125" style="107" customWidth="1"/>
    <col min="10258" max="10258" width="0" style="107" hidden="1" customWidth="1"/>
    <col min="10259" max="10496" width="9.140625" style="107"/>
    <col min="10497" max="10497" width="10" style="107" customWidth="1"/>
    <col min="10498" max="10498" width="13.42578125" style="107" customWidth="1"/>
    <col min="10499" max="10499" width="3.7109375" style="107" customWidth="1"/>
    <col min="10500" max="10500" width="7.5703125" style="107" customWidth="1"/>
    <col min="10501" max="10501" width="42.140625" style="107" customWidth="1"/>
    <col min="10502" max="10502" width="0" style="107" hidden="1" customWidth="1"/>
    <col min="10503" max="10503" width="6.140625" style="107" customWidth="1"/>
    <col min="10504" max="10504" width="16.7109375" style="107" customWidth="1"/>
    <col min="10505" max="10505" width="31.5703125" style="107" customWidth="1"/>
    <col min="10506" max="10506" width="2.42578125" style="107" customWidth="1"/>
    <col min="10507" max="10507" width="10.85546875" style="107" customWidth="1"/>
    <col min="10508" max="10508" width="16.7109375" style="107" customWidth="1"/>
    <col min="10509" max="10509" width="12.7109375" style="107" customWidth="1"/>
    <col min="10510" max="10510" width="3.42578125" style="107" customWidth="1"/>
    <col min="10511" max="10511" width="14.5703125" style="107" customWidth="1"/>
    <col min="10512" max="10512" width="6.28515625" style="107" customWidth="1"/>
    <col min="10513" max="10513" width="13.42578125" style="107" customWidth="1"/>
    <col min="10514" max="10514" width="0" style="107" hidden="1" customWidth="1"/>
    <col min="10515" max="10752" width="9.140625" style="107"/>
    <col min="10753" max="10753" width="10" style="107" customWidth="1"/>
    <col min="10754" max="10754" width="13.42578125" style="107" customWidth="1"/>
    <col min="10755" max="10755" width="3.7109375" style="107" customWidth="1"/>
    <col min="10756" max="10756" width="7.5703125" style="107" customWidth="1"/>
    <col min="10757" max="10757" width="42.140625" style="107" customWidth="1"/>
    <col min="10758" max="10758" width="0" style="107" hidden="1" customWidth="1"/>
    <col min="10759" max="10759" width="6.140625" style="107" customWidth="1"/>
    <col min="10760" max="10760" width="16.7109375" style="107" customWidth="1"/>
    <col min="10761" max="10761" width="31.5703125" style="107" customWidth="1"/>
    <col min="10762" max="10762" width="2.42578125" style="107" customWidth="1"/>
    <col min="10763" max="10763" width="10.85546875" style="107" customWidth="1"/>
    <col min="10764" max="10764" width="16.7109375" style="107" customWidth="1"/>
    <col min="10765" max="10765" width="12.7109375" style="107" customWidth="1"/>
    <col min="10766" max="10766" width="3.42578125" style="107" customWidth="1"/>
    <col min="10767" max="10767" width="14.5703125" style="107" customWidth="1"/>
    <col min="10768" max="10768" width="6.28515625" style="107" customWidth="1"/>
    <col min="10769" max="10769" width="13.42578125" style="107" customWidth="1"/>
    <col min="10770" max="10770" width="0" style="107" hidden="1" customWidth="1"/>
    <col min="10771" max="11008" width="9.140625" style="107"/>
    <col min="11009" max="11009" width="10" style="107" customWidth="1"/>
    <col min="11010" max="11010" width="13.42578125" style="107" customWidth="1"/>
    <col min="11011" max="11011" width="3.7109375" style="107" customWidth="1"/>
    <col min="11012" max="11012" width="7.5703125" style="107" customWidth="1"/>
    <col min="11013" max="11013" width="42.140625" style="107" customWidth="1"/>
    <col min="11014" max="11014" width="0" style="107" hidden="1" customWidth="1"/>
    <col min="11015" max="11015" width="6.140625" style="107" customWidth="1"/>
    <col min="11016" max="11016" width="16.7109375" style="107" customWidth="1"/>
    <col min="11017" max="11017" width="31.5703125" style="107" customWidth="1"/>
    <col min="11018" max="11018" width="2.42578125" style="107" customWidth="1"/>
    <col min="11019" max="11019" width="10.85546875" style="107" customWidth="1"/>
    <col min="11020" max="11020" width="16.7109375" style="107" customWidth="1"/>
    <col min="11021" max="11021" width="12.7109375" style="107" customWidth="1"/>
    <col min="11022" max="11022" width="3.42578125" style="107" customWidth="1"/>
    <col min="11023" max="11023" width="14.5703125" style="107" customWidth="1"/>
    <col min="11024" max="11024" width="6.28515625" style="107" customWidth="1"/>
    <col min="11025" max="11025" width="13.42578125" style="107" customWidth="1"/>
    <col min="11026" max="11026" width="0" style="107" hidden="1" customWidth="1"/>
    <col min="11027" max="11264" width="9.140625" style="107"/>
    <col min="11265" max="11265" width="10" style="107" customWidth="1"/>
    <col min="11266" max="11266" width="13.42578125" style="107" customWidth="1"/>
    <col min="11267" max="11267" width="3.7109375" style="107" customWidth="1"/>
    <col min="11268" max="11268" width="7.5703125" style="107" customWidth="1"/>
    <col min="11269" max="11269" width="42.140625" style="107" customWidth="1"/>
    <col min="11270" max="11270" width="0" style="107" hidden="1" customWidth="1"/>
    <col min="11271" max="11271" width="6.140625" style="107" customWidth="1"/>
    <col min="11272" max="11272" width="16.7109375" style="107" customWidth="1"/>
    <col min="11273" max="11273" width="31.5703125" style="107" customWidth="1"/>
    <col min="11274" max="11274" width="2.42578125" style="107" customWidth="1"/>
    <col min="11275" max="11275" width="10.85546875" style="107" customWidth="1"/>
    <col min="11276" max="11276" width="16.7109375" style="107" customWidth="1"/>
    <col min="11277" max="11277" width="12.7109375" style="107" customWidth="1"/>
    <col min="11278" max="11278" width="3.42578125" style="107" customWidth="1"/>
    <col min="11279" max="11279" width="14.5703125" style="107" customWidth="1"/>
    <col min="11280" max="11280" width="6.28515625" style="107" customWidth="1"/>
    <col min="11281" max="11281" width="13.42578125" style="107" customWidth="1"/>
    <col min="11282" max="11282" width="0" style="107" hidden="1" customWidth="1"/>
    <col min="11283" max="11520" width="9.140625" style="107"/>
    <col min="11521" max="11521" width="10" style="107" customWidth="1"/>
    <col min="11522" max="11522" width="13.42578125" style="107" customWidth="1"/>
    <col min="11523" max="11523" width="3.7109375" style="107" customWidth="1"/>
    <col min="11524" max="11524" width="7.5703125" style="107" customWidth="1"/>
    <col min="11525" max="11525" width="42.140625" style="107" customWidth="1"/>
    <col min="11526" max="11526" width="0" style="107" hidden="1" customWidth="1"/>
    <col min="11527" max="11527" width="6.140625" style="107" customWidth="1"/>
    <col min="11528" max="11528" width="16.7109375" style="107" customWidth="1"/>
    <col min="11529" max="11529" width="31.5703125" style="107" customWidth="1"/>
    <col min="11530" max="11530" width="2.42578125" style="107" customWidth="1"/>
    <col min="11531" max="11531" width="10.85546875" style="107" customWidth="1"/>
    <col min="11532" max="11532" width="16.7109375" style="107" customWidth="1"/>
    <col min="11533" max="11533" width="12.7109375" style="107" customWidth="1"/>
    <col min="11534" max="11534" width="3.42578125" style="107" customWidth="1"/>
    <col min="11535" max="11535" width="14.5703125" style="107" customWidth="1"/>
    <col min="11536" max="11536" width="6.28515625" style="107" customWidth="1"/>
    <col min="11537" max="11537" width="13.42578125" style="107" customWidth="1"/>
    <col min="11538" max="11538" width="0" style="107" hidden="1" customWidth="1"/>
    <col min="11539" max="11776" width="9.140625" style="107"/>
    <col min="11777" max="11777" width="10" style="107" customWidth="1"/>
    <col min="11778" max="11778" width="13.42578125" style="107" customWidth="1"/>
    <col min="11779" max="11779" width="3.7109375" style="107" customWidth="1"/>
    <col min="11780" max="11780" width="7.5703125" style="107" customWidth="1"/>
    <col min="11781" max="11781" width="42.140625" style="107" customWidth="1"/>
    <col min="11782" max="11782" width="0" style="107" hidden="1" customWidth="1"/>
    <col min="11783" max="11783" width="6.140625" style="107" customWidth="1"/>
    <col min="11784" max="11784" width="16.7109375" style="107" customWidth="1"/>
    <col min="11785" max="11785" width="31.5703125" style="107" customWidth="1"/>
    <col min="11786" max="11786" width="2.42578125" style="107" customWidth="1"/>
    <col min="11787" max="11787" width="10.85546875" style="107" customWidth="1"/>
    <col min="11788" max="11788" width="16.7109375" style="107" customWidth="1"/>
    <col min="11789" max="11789" width="12.7109375" style="107" customWidth="1"/>
    <col min="11790" max="11790" width="3.42578125" style="107" customWidth="1"/>
    <col min="11791" max="11791" width="14.5703125" style="107" customWidth="1"/>
    <col min="11792" max="11792" width="6.28515625" style="107" customWidth="1"/>
    <col min="11793" max="11793" width="13.42578125" style="107" customWidth="1"/>
    <col min="11794" max="11794" width="0" style="107" hidden="1" customWidth="1"/>
    <col min="11795" max="12032" width="9.140625" style="107"/>
    <col min="12033" max="12033" width="10" style="107" customWidth="1"/>
    <col min="12034" max="12034" width="13.42578125" style="107" customWidth="1"/>
    <col min="12035" max="12035" width="3.7109375" style="107" customWidth="1"/>
    <col min="12036" max="12036" width="7.5703125" style="107" customWidth="1"/>
    <col min="12037" max="12037" width="42.140625" style="107" customWidth="1"/>
    <col min="12038" max="12038" width="0" style="107" hidden="1" customWidth="1"/>
    <col min="12039" max="12039" width="6.140625" style="107" customWidth="1"/>
    <col min="12040" max="12040" width="16.7109375" style="107" customWidth="1"/>
    <col min="12041" max="12041" width="31.5703125" style="107" customWidth="1"/>
    <col min="12042" max="12042" width="2.42578125" style="107" customWidth="1"/>
    <col min="12043" max="12043" width="10.85546875" style="107" customWidth="1"/>
    <col min="12044" max="12044" width="16.7109375" style="107" customWidth="1"/>
    <col min="12045" max="12045" width="12.7109375" style="107" customWidth="1"/>
    <col min="12046" max="12046" width="3.42578125" style="107" customWidth="1"/>
    <col min="12047" max="12047" width="14.5703125" style="107" customWidth="1"/>
    <col min="12048" max="12048" width="6.28515625" style="107" customWidth="1"/>
    <col min="12049" max="12049" width="13.42578125" style="107" customWidth="1"/>
    <col min="12050" max="12050" width="0" style="107" hidden="1" customWidth="1"/>
    <col min="12051" max="12288" width="9.140625" style="107"/>
    <col min="12289" max="12289" width="10" style="107" customWidth="1"/>
    <col min="12290" max="12290" width="13.42578125" style="107" customWidth="1"/>
    <col min="12291" max="12291" width="3.7109375" style="107" customWidth="1"/>
    <col min="12292" max="12292" width="7.5703125" style="107" customWidth="1"/>
    <col min="12293" max="12293" width="42.140625" style="107" customWidth="1"/>
    <col min="12294" max="12294" width="0" style="107" hidden="1" customWidth="1"/>
    <col min="12295" max="12295" width="6.140625" style="107" customWidth="1"/>
    <col min="12296" max="12296" width="16.7109375" style="107" customWidth="1"/>
    <col min="12297" max="12297" width="31.5703125" style="107" customWidth="1"/>
    <col min="12298" max="12298" width="2.42578125" style="107" customWidth="1"/>
    <col min="12299" max="12299" width="10.85546875" style="107" customWidth="1"/>
    <col min="12300" max="12300" width="16.7109375" style="107" customWidth="1"/>
    <col min="12301" max="12301" width="12.7109375" style="107" customWidth="1"/>
    <col min="12302" max="12302" width="3.42578125" style="107" customWidth="1"/>
    <col min="12303" max="12303" width="14.5703125" style="107" customWidth="1"/>
    <col min="12304" max="12304" width="6.28515625" style="107" customWidth="1"/>
    <col min="12305" max="12305" width="13.42578125" style="107" customWidth="1"/>
    <col min="12306" max="12306" width="0" style="107" hidden="1" customWidth="1"/>
    <col min="12307" max="12544" width="9.140625" style="107"/>
    <col min="12545" max="12545" width="10" style="107" customWidth="1"/>
    <col min="12546" max="12546" width="13.42578125" style="107" customWidth="1"/>
    <col min="12547" max="12547" width="3.7109375" style="107" customWidth="1"/>
    <col min="12548" max="12548" width="7.5703125" style="107" customWidth="1"/>
    <col min="12549" max="12549" width="42.140625" style="107" customWidth="1"/>
    <col min="12550" max="12550" width="0" style="107" hidden="1" customWidth="1"/>
    <col min="12551" max="12551" width="6.140625" style="107" customWidth="1"/>
    <col min="12552" max="12552" width="16.7109375" style="107" customWidth="1"/>
    <col min="12553" max="12553" width="31.5703125" style="107" customWidth="1"/>
    <col min="12554" max="12554" width="2.42578125" style="107" customWidth="1"/>
    <col min="12555" max="12555" width="10.85546875" style="107" customWidth="1"/>
    <col min="12556" max="12556" width="16.7109375" style="107" customWidth="1"/>
    <col min="12557" max="12557" width="12.7109375" style="107" customWidth="1"/>
    <col min="12558" max="12558" width="3.42578125" style="107" customWidth="1"/>
    <col min="12559" max="12559" width="14.5703125" style="107" customWidth="1"/>
    <col min="12560" max="12560" width="6.28515625" style="107" customWidth="1"/>
    <col min="12561" max="12561" width="13.42578125" style="107" customWidth="1"/>
    <col min="12562" max="12562" width="0" style="107" hidden="1" customWidth="1"/>
    <col min="12563" max="12800" width="9.140625" style="107"/>
    <col min="12801" max="12801" width="10" style="107" customWidth="1"/>
    <col min="12802" max="12802" width="13.42578125" style="107" customWidth="1"/>
    <col min="12803" max="12803" width="3.7109375" style="107" customWidth="1"/>
    <col min="12804" max="12804" width="7.5703125" style="107" customWidth="1"/>
    <col min="12805" max="12805" width="42.140625" style="107" customWidth="1"/>
    <col min="12806" max="12806" width="0" style="107" hidden="1" customWidth="1"/>
    <col min="12807" max="12807" width="6.140625" style="107" customWidth="1"/>
    <col min="12808" max="12808" width="16.7109375" style="107" customWidth="1"/>
    <col min="12809" max="12809" width="31.5703125" style="107" customWidth="1"/>
    <col min="12810" max="12810" width="2.42578125" style="107" customWidth="1"/>
    <col min="12811" max="12811" width="10.85546875" style="107" customWidth="1"/>
    <col min="12812" max="12812" width="16.7109375" style="107" customWidth="1"/>
    <col min="12813" max="12813" width="12.7109375" style="107" customWidth="1"/>
    <col min="12814" max="12814" width="3.42578125" style="107" customWidth="1"/>
    <col min="12815" max="12815" width="14.5703125" style="107" customWidth="1"/>
    <col min="12816" max="12816" width="6.28515625" style="107" customWidth="1"/>
    <col min="12817" max="12817" width="13.42578125" style="107" customWidth="1"/>
    <col min="12818" max="12818" width="0" style="107" hidden="1" customWidth="1"/>
    <col min="12819" max="13056" width="9.140625" style="107"/>
    <col min="13057" max="13057" width="10" style="107" customWidth="1"/>
    <col min="13058" max="13058" width="13.42578125" style="107" customWidth="1"/>
    <col min="13059" max="13059" width="3.7109375" style="107" customWidth="1"/>
    <col min="13060" max="13060" width="7.5703125" style="107" customWidth="1"/>
    <col min="13061" max="13061" width="42.140625" style="107" customWidth="1"/>
    <col min="13062" max="13062" width="0" style="107" hidden="1" customWidth="1"/>
    <col min="13063" max="13063" width="6.140625" style="107" customWidth="1"/>
    <col min="13064" max="13064" width="16.7109375" style="107" customWidth="1"/>
    <col min="13065" max="13065" width="31.5703125" style="107" customWidth="1"/>
    <col min="13066" max="13066" width="2.42578125" style="107" customWidth="1"/>
    <col min="13067" max="13067" width="10.85546875" style="107" customWidth="1"/>
    <col min="13068" max="13068" width="16.7109375" style="107" customWidth="1"/>
    <col min="13069" max="13069" width="12.7109375" style="107" customWidth="1"/>
    <col min="13070" max="13070" width="3.42578125" style="107" customWidth="1"/>
    <col min="13071" max="13071" width="14.5703125" style="107" customWidth="1"/>
    <col min="13072" max="13072" width="6.28515625" style="107" customWidth="1"/>
    <col min="13073" max="13073" width="13.42578125" style="107" customWidth="1"/>
    <col min="13074" max="13074" width="0" style="107" hidden="1" customWidth="1"/>
    <col min="13075" max="13312" width="9.140625" style="107"/>
    <col min="13313" max="13313" width="10" style="107" customWidth="1"/>
    <col min="13314" max="13314" width="13.42578125" style="107" customWidth="1"/>
    <col min="13315" max="13315" width="3.7109375" style="107" customWidth="1"/>
    <col min="13316" max="13316" width="7.5703125" style="107" customWidth="1"/>
    <col min="13317" max="13317" width="42.140625" style="107" customWidth="1"/>
    <col min="13318" max="13318" width="0" style="107" hidden="1" customWidth="1"/>
    <col min="13319" max="13319" width="6.140625" style="107" customWidth="1"/>
    <col min="13320" max="13320" width="16.7109375" style="107" customWidth="1"/>
    <col min="13321" max="13321" width="31.5703125" style="107" customWidth="1"/>
    <col min="13322" max="13322" width="2.42578125" style="107" customWidth="1"/>
    <col min="13323" max="13323" width="10.85546875" style="107" customWidth="1"/>
    <col min="13324" max="13324" width="16.7109375" style="107" customWidth="1"/>
    <col min="13325" max="13325" width="12.7109375" style="107" customWidth="1"/>
    <col min="13326" max="13326" width="3.42578125" style="107" customWidth="1"/>
    <col min="13327" max="13327" width="14.5703125" style="107" customWidth="1"/>
    <col min="13328" max="13328" width="6.28515625" style="107" customWidth="1"/>
    <col min="13329" max="13329" width="13.42578125" style="107" customWidth="1"/>
    <col min="13330" max="13330" width="0" style="107" hidden="1" customWidth="1"/>
    <col min="13331" max="13568" width="9.140625" style="107"/>
    <col min="13569" max="13569" width="10" style="107" customWidth="1"/>
    <col min="13570" max="13570" width="13.42578125" style="107" customWidth="1"/>
    <col min="13571" max="13571" width="3.7109375" style="107" customWidth="1"/>
    <col min="13572" max="13572" width="7.5703125" style="107" customWidth="1"/>
    <col min="13573" max="13573" width="42.140625" style="107" customWidth="1"/>
    <col min="13574" max="13574" width="0" style="107" hidden="1" customWidth="1"/>
    <col min="13575" max="13575" width="6.140625" style="107" customWidth="1"/>
    <col min="13576" max="13576" width="16.7109375" style="107" customWidth="1"/>
    <col min="13577" max="13577" width="31.5703125" style="107" customWidth="1"/>
    <col min="13578" max="13578" width="2.42578125" style="107" customWidth="1"/>
    <col min="13579" max="13579" width="10.85546875" style="107" customWidth="1"/>
    <col min="13580" max="13580" width="16.7109375" style="107" customWidth="1"/>
    <col min="13581" max="13581" width="12.7109375" style="107" customWidth="1"/>
    <col min="13582" max="13582" width="3.42578125" style="107" customWidth="1"/>
    <col min="13583" max="13583" width="14.5703125" style="107" customWidth="1"/>
    <col min="13584" max="13584" width="6.28515625" style="107" customWidth="1"/>
    <col min="13585" max="13585" width="13.42578125" style="107" customWidth="1"/>
    <col min="13586" max="13586" width="0" style="107" hidden="1" customWidth="1"/>
    <col min="13587" max="13824" width="9.140625" style="107"/>
    <col min="13825" max="13825" width="10" style="107" customWidth="1"/>
    <col min="13826" max="13826" width="13.42578125" style="107" customWidth="1"/>
    <col min="13827" max="13827" width="3.7109375" style="107" customWidth="1"/>
    <col min="13828" max="13828" width="7.5703125" style="107" customWidth="1"/>
    <col min="13829" max="13829" width="42.140625" style="107" customWidth="1"/>
    <col min="13830" max="13830" width="0" style="107" hidden="1" customWidth="1"/>
    <col min="13831" max="13831" width="6.140625" style="107" customWidth="1"/>
    <col min="13832" max="13832" width="16.7109375" style="107" customWidth="1"/>
    <col min="13833" max="13833" width="31.5703125" style="107" customWidth="1"/>
    <col min="13834" max="13834" width="2.42578125" style="107" customWidth="1"/>
    <col min="13835" max="13835" width="10.85546875" style="107" customWidth="1"/>
    <col min="13836" max="13836" width="16.7109375" style="107" customWidth="1"/>
    <col min="13837" max="13837" width="12.7109375" style="107" customWidth="1"/>
    <col min="13838" max="13838" width="3.42578125" style="107" customWidth="1"/>
    <col min="13839" max="13839" width="14.5703125" style="107" customWidth="1"/>
    <col min="13840" max="13840" width="6.28515625" style="107" customWidth="1"/>
    <col min="13841" max="13841" width="13.42578125" style="107" customWidth="1"/>
    <col min="13842" max="13842" width="0" style="107" hidden="1" customWidth="1"/>
    <col min="13843" max="14080" width="9.140625" style="107"/>
    <col min="14081" max="14081" width="10" style="107" customWidth="1"/>
    <col min="14082" max="14082" width="13.42578125" style="107" customWidth="1"/>
    <col min="14083" max="14083" width="3.7109375" style="107" customWidth="1"/>
    <col min="14084" max="14084" width="7.5703125" style="107" customWidth="1"/>
    <col min="14085" max="14085" width="42.140625" style="107" customWidth="1"/>
    <col min="14086" max="14086" width="0" style="107" hidden="1" customWidth="1"/>
    <col min="14087" max="14087" width="6.140625" style="107" customWidth="1"/>
    <col min="14088" max="14088" width="16.7109375" style="107" customWidth="1"/>
    <col min="14089" max="14089" width="31.5703125" style="107" customWidth="1"/>
    <col min="14090" max="14090" width="2.42578125" style="107" customWidth="1"/>
    <col min="14091" max="14091" width="10.85546875" style="107" customWidth="1"/>
    <col min="14092" max="14092" width="16.7109375" style="107" customWidth="1"/>
    <col min="14093" max="14093" width="12.7109375" style="107" customWidth="1"/>
    <col min="14094" max="14094" width="3.42578125" style="107" customWidth="1"/>
    <col min="14095" max="14095" width="14.5703125" style="107" customWidth="1"/>
    <col min="14096" max="14096" width="6.28515625" style="107" customWidth="1"/>
    <col min="14097" max="14097" width="13.42578125" style="107" customWidth="1"/>
    <col min="14098" max="14098" width="0" style="107" hidden="1" customWidth="1"/>
    <col min="14099" max="14336" width="9.140625" style="107"/>
    <col min="14337" max="14337" width="10" style="107" customWidth="1"/>
    <col min="14338" max="14338" width="13.42578125" style="107" customWidth="1"/>
    <col min="14339" max="14339" width="3.7109375" style="107" customWidth="1"/>
    <col min="14340" max="14340" width="7.5703125" style="107" customWidth="1"/>
    <col min="14341" max="14341" width="42.140625" style="107" customWidth="1"/>
    <col min="14342" max="14342" width="0" style="107" hidden="1" customWidth="1"/>
    <col min="14343" max="14343" width="6.140625" style="107" customWidth="1"/>
    <col min="14344" max="14344" width="16.7109375" style="107" customWidth="1"/>
    <col min="14345" max="14345" width="31.5703125" style="107" customWidth="1"/>
    <col min="14346" max="14346" width="2.42578125" style="107" customWidth="1"/>
    <col min="14347" max="14347" width="10.85546875" style="107" customWidth="1"/>
    <col min="14348" max="14348" width="16.7109375" style="107" customWidth="1"/>
    <col min="14349" max="14349" width="12.7109375" style="107" customWidth="1"/>
    <col min="14350" max="14350" width="3.42578125" style="107" customWidth="1"/>
    <col min="14351" max="14351" width="14.5703125" style="107" customWidth="1"/>
    <col min="14352" max="14352" width="6.28515625" style="107" customWidth="1"/>
    <col min="14353" max="14353" width="13.42578125" style="107" customWidth="1"/>
    <col min="14354" max="14354" width="0" style="107" hidden="1" customWidth="1"/>
    <col min="14355" max="14592" width="9.140625" style="107"/>
    <col min="14593" max="14593" width="10" style="107" customWidth="1"/>
    <col min="14594" max="14594" width="13.42578125" style="107" customWidth="1"/>
    <col min="14595" max="14595" width="3.7109375" style="107" customWidth="1"/>
    <col min="14596" max="14596" width="7.5703125" style="107" customWidth="1"/>
    <col min="14597" max="14597" width="42.140625" style="107" customWidth="1"/>
    <col min="14598" max="14598" width="0" style="107" hidden="1" customWidth="1"/>
    <col min="14599" max="14599" width="6.140625" style="107" customWidth="1"/>
    <col min="14600" max="14600" width="16.7109375" style="107" customWidth="1"/>
    <col min="14601" max="14601" width="31.5703125" style="107" customWidth="1"/>
    <col min="14602" max="14602" width="2.42578125" style="107" customWidth="1"/>
    <col min="14603" max="14603" width="10.85546875" style="107" customWidth="1"/>
    <col min="14604" max="14604" width="16.7109375" style="107" customWidth="1"/>
    <col min="14605" max="14605" width="12.7109375" style="107" customWidth="1"/>
    <col min="14606" max="14606" width="3.42578125" style="107" customWidth="1"/>
    <col min="14607" max="14607" width="14.5703125" style="107" customWidth="1"/>
    <col min="14608" max="14608" width="6.28515625" style="107" customWidth="1"/>
    <col min="14609" max="14609" width="13.42578125" style="107" customWidth="1"/>
    <col min="14610" max="14610" width="0" style="107" hidden="1" customWidth="1"/>
    <col min="14611" max="14848" width="9.140625" style="107"/>
    <col min="14849" max="14849" width="10" style="107" customWidth="1"/>
    <col min="14850" max="14850" width="13.42578125" style="107" customWidth="1"/>
    <col min="14851" max="14851" width="3.7109375" style="107" customWidth="1"/>
    <col min="14852" max="14852" width="7.5703125" style="107" customWidth="1"/>
    <col min="14853" max="14853" width="42.140625" style="107" customWidth="1"/>
    <col min="14854" max="14854" width="0" style="107" hidden="1" customWidth="1"/>
    <col min="14855" max="14855" width="6.140625" style="107" customWidth="1"/>
    <col min="14856" max="14856" width="16.7109375" style="107" customWidth="1"/>
    <col min="14857" max="14857" width="31.5703125" style="107" customWidth="1"/>
    <col min="14858" max="14858" width="2.42578125" style="107" customWidth="1"/>
    <col min="14859" max="14859" width="10.85546875" style="107" customWidth="1"/>
    <col min="14860" max="14860" width="16.7109375" style="107" customWidth="1"/>
    <col min="14861" max="14861" width="12.7109375" style="107" customWidth="1"/>
    <col min="14862" max="14862" width="3.42578125" style="107" customWidth="1"/>
    <col min="14863" max="14863" width="14.5703125" style="107" customWidth="1"/>
    <col min="14864" max="14864" width="6.28515625" style="107" customWidth="1"/>
    <col min="14865" max="14865" width="13.42578125" style="107" customWidth="1"/>
    <col min="14866" max="14866" width="0" style="107" hidden="1" customWidth="1"/>
    <col min="14867" max="15104" width="9.140625" style="107"/>
    <col min="15105" max="15105" width="10" style="107" customWidth="1"/>
    <col min="15106" max="15106" width="13.42578125" style="107" customWidth="1"/>
    <col min="15107" max="15107" width="3.7109375" style="107" customWidth="1"/>
    <col min="15108" max="15108" width="7.5703125" style="107" customWidth="1"/>
    <col min="15109" max="15109" width="42.140625" style="107" customWidth="1"/>
    <col min="15110" max="15110" width="0" style="107" hidden="1" customWidth="1"/>
    <col min="15111" max="15111" width="6.140625" style="107" customWidth="1"/>
    <col min="15112" max="15112" width="16.7109375" style="107" customWidth="1"/>
    <col min="15113" max="15113" width="31.5703125" style="107" customWidth="1"/>
    <col min="15114" max="15114" width="2.42578125" style="107" customWidth="1"/>
    <col min="15115" max="15115" width="10.85546875" style="107" customWidth="1"/>
    <col min="15116" max="15116" width="16.7109375" style="107" customWidth="1"/>
    <col min="15117" max="15117" width="12.7109375" style="107" customWidth="1"/>
    <col min="15118" max="15118" width="3.42578125" style="107" customWidth="1"/>
    <col min="15119" max="15119" width="14.5703125" style="107" customWidth="1"/>
    <col min="15120" max="15120" width="6.28515625" style="107" customWidth="1"/>
    <col min="15121" max="15121" width="13.42578125" style="107" customWidth="1"/>
    <col min="15122" max="15122" width="0" style="107" hidden="1" customWidth="1"/>
    <col min="15123" max="15360" width="9.140625" style="107"/>
    <col min="15361" max="15361" width="10" style="107" customWidth="1"/>
    <col min="15362" max="15362" width="13.42578125" style="107" customWidth="1"/>
    <col min="15363" max="15363" width="3.7109375" style="107" customWidth="1"/>
    <col min="15364" max="15364" width="7.5703125" style="107" customWidth="1"/>
    <col min="15365" max="15365" width="42.140625" style="107" customWidth="1"/>
    <col min="15366" max="15366" width="0" style="107" hidden="1" customWidth="1"/>
    <col min="15367" max="15367" width="6.140625" style="107" customWidth="1"/>
    <col min="15368" max="15368" width="16.7109375" style="107" customWidth="1"/>
    <col min="15369" max="15369" width="31.5703125" style="107" customWidth="1"/>
    <col min="15370" max="15370" width="2.42578125" style="107" customWidth="1"/>
    <col min="15371" max="15371" width="10.85546875" style="107" customWidth="1"/>
    <col min="15372" max="15372" width="16.7109375" style="107" customWidth="1"/>
    <col min="15373" max="15373" width="12.7109375" style="107" customWidth="1"/>
    <col min="15374" max="15374" width="3.42578125" style="107" customWidth="1"/>
    <col min="15375" max="15375" width="14.5703125" style="107" customWidth="1"/>
    <col min="15376" max="15376" width="6.28515625" style="107" customWidth="1"/>
    <col min="15377" max="15377" width="13.42578125" style="107" customWidth="1"/>
    <col min="15378" max="15378" width="0" style="107" hidden="1" customWidth="1"/>
    <col min="15379" max="15616" width="9.140625" style="107"/>
    <col min="15617" max="15617" width="10" style="107" customWidth="1"/>
    <col min="15618" max="15618" width="13.42578125" style="107" customWidth="1"/>
    <col min="15619" max="15619" width="3.7109375" style="107" customWidth="1"/>
    <col min="15620" max="15620" width="7.5703125" style="107" customWidth="1"/>
    <col min="15621" max="15621" width="42.140625" style="107" customWidth="1"/>
    <col min="15622" max="15622" width="0" style="107" hidden="1" customWidth="1"/>
    <col min="15623" max="15623" width="6.140625" style="107" customWidth="1"/>
    <col min="15624" max="15624" width="16.7109375" style="107" customWidth="1"/>
    <col min="15625" max="15625" width="31.5703125" style="107" customWidth="1"/>
    <col min="15626" max="15626" width="2.42578125" style="107" customWidth="1"/>
    <col min="15627" max="15627" width="10.85546875" style="107" customWidth="1"/>
    <col min="15628" max="15628" width="16.7109375" style="107" customWidth="1"/>
    <col min="15629" max="15629" width="12.7109375" style="107" customWidth="1"/>
    <col min="15630" max="15630" width="3.42578125" style="107" customWidth="1"/>
    <col min="15631" max="15631" width="14.5703125" style="107" customWidth="1"/>
    <col min="15632" max="15632" width="6.28515625" style="107" customWidth="1"/>
    <col min="15633" max="15633" width="13.42578125" style="107" customWidth="1"/>
    <col min="15634" max="15634" width="0" style="107" hidden="1" customWidth="1"/>
    <col min="15635" max="15872" width="9.140625" style="107"/>
    <col min="15873" max="15873" width="10" style="107" customWidth="1"/>
    <col min="15874" max="15874" width="13.42578125" style="107" customWidth="1"/>
    <col min="15875" max="15875" width="3.7109375" style="107" customWidth="1"/>
    <col min="15876" max="15876" width="7.5703125" style="107" customWidth="1"/>
    <col min="15877" max="15877" width="42.140625" style="107" customWidth="1"/>
    <col min="15878" max="15878" width="0" style="107" hidden="1" customWidth="1"/>
    <col min="15879" max="15879" width="6.140625" style="107" customWidth="1"/>
    <col min="15880" max="15880" width="16.7109375" style="107" customWidth="1"/>
    <col min="15881" max="15881" width="31.5703125" style="107" customWidth="1"/>
    <col min="15882" max="15882" width="2.42578125" style="107" customWidth="1"/>
    <col min="15883" max="15883" width="10.85546875" style="107" customWidth="1"/>
    <col min="15884" max="15884" width="16.7109375" style="107" customWidth="1"/>
    <col min="15885" max="15885" width="12.7109375" style="107" customWidth="1"/>
    <col min="15886" max="15886" width="3.42578125" style="107" customWidth="1"/>
    <col min="15887" max="15887" width="14.5703125" style="107" customWidth="1"/>
    <col min="15888" max="15888" width="6.28515625" style="107" customWidth="1"/>
    <col min="15889" max="15889" width="13.42578125" style="107" customWidth="1"/>
    <col min="15890" max="15890" width="0" style="107" hidden="1" customWidth="1"/>
    <col min="15891" max="16128" width="9.140625" style="107"/>
    <col min="16129" max="16129" width="10" style="107" customWidth="1"/>
    <col min="16130" max="16130" width="13.42578125" style="107" customWidth="1"/>
    <col min="16131" max="16131" width="3.7109375" style="107" customWidth="1"/>
    <col min="16132" max="16132" width="7.5703125" style="107" customWidth="1"/>
    <col min="16133" max="16133" width="42.140625" style="107" customWidth="1"/>
    <col min="16134" max="16134" width="0" style="107" hidden="1" customWidth="1"/>
    <col min="16135" max="16135" width="6.140625" style="107" customWidth="1"/>
    <col min="16136" max="16136" width="16.7109375" style="107" customWidth="1"/>
    <col min="16137" max="16137" width="31.5703125" style="107" customWidth="1"/>
    <col min="16138" max="16138" width="2.42578125" style="107" customWidth="1"/>
    <col min="16139" max="16139" width="10.85546875" style="107" customWidth="1"/>
    <col min="16140" max="16140" width="16.7109375" style="107" customWidth="1"/>
    <col min="16141" max="16141" width="12.7109375" style="107" customWidth="1"/>
    <col min="16142" max="16142" width="3.42578125" style="107" customWidth="1"/>
    <col min="16143" max="16143" width="14.5703125" style="107" customWidth="1"/>
    <col min="16144" max="16144" width="6.28515625" style="107" customWidth="1"/>
    <col min="16145" max="16145" width="13.42578125" style="107" customWidth="1"/>
    <col min="16146" max="16146" width="0" style="107" hidden="1" customWidth="1"/>
    <col min="16147" max="16384" width="9.140625" style="107"/>
  </cols>
  <sheetData>
    <row r="1" spans="1:17" ht="27.6" customHeight="1" x14ac:dyDescent="0.2">
      <c r="A1" s="127" t="s">
        <v>151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7.100000000000001" customHeight="1" x14ac:dyDescent="0.2">
      <c r="J2" s="129">
        <v>44179.463426911083</v>
      </c>
      <c r="K2" s="128"/>
      <c r="L2" s="128"/>
      <c r="M2" s="128"/>
      <c r="N2" s="128"/>
      <c r="O2" s="128"/>
      <c r="P2" s="128"/>
    </row>
    <row r="3" spans="1:17" ht="3.2" customHeight="1" x14ac:dyDescent="0.2"/>
    <row r="4" spans="1:17" ht="17.100000000000001" customHeight="1" x14ac:dyDescent="0.2">
      <c r="N4" s="130" t="s">
        <v>207</v>
      </c>
      <c r="O4" s="128"/>
      <c r="P4" s="128"/>
    </row>
    <row r="5" spans="1:17" ht="23.1" customHeight="1" x14ac:dyDescent="0.2">
      <c r="A5" s="131" t="s">
        <v>152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</row>
    <row r="6" spans="1:17" ht="9.9499999999999993" customHeight="1" x14ac:dyDescent="0.2"/>
    <row r="7" spans="1:17" ht="15.75" x14ac:dyDescent="0.2">
      <c r="A7" s="108" t="s">
        <v>44</v>
      </c>
      <c r="B7" s="108" t="s">
        <v>45</v>
      </c>
      <c r="C7" s="126" t="s">
        <v>46</v>
      </c>
      <c r="D7" s="117"/>
      <c r="E7" s="108" t="s">
        <v>47</v>
      </c>
      <c r="G7" s="108" t="s">
        <v>48</v>
      </c>
      <c r="H7" s="108" t="s">
        <v>49</v>
      </c>
      <c r="I7" s="126" t="s">
        <v>50</v>
      </c>
      <c r="J7" s="117"/>
      <c r="K7" s="108" t="s">
        <v>51</v>
      </c>
      <c r="L7" s="108" t="s">
        <v>49</v>
      </c>
      <c r="M7" s="126" t="s">
        <v>153</v>
      </c>
      <c r="N7" s="117"/>
      <c r="O7" s="108" t="s">
        <v>52</v>
      </c>
      <c r="P7" s="126" t="s">
        <v>53</v>
      </c>
      <c r="Q7" s="117"/>
    </row>
    <row r="8" spans="1:17" ht="25.5" outlineLevel="1" x14ac:dyDescent="0.2">
      <c r="A8" s="122">
        <v>74620</v>
      </c>
      <c r="B8" s="122">
        <v>74620</v>
      </c>
      <c r="C8" s="125">
        <v>44118.798728819442</v>
      </c>
      <c r="D8" s="117"/>
      <c r="E8" s="110" t="s">
        <v>129</v>
      </c>
      <c r="G8" s="110" t="s">
        <v>74</v>
      </c>
      <c r="H8" s="109">
        <v>233</v>
      </c>
      <c r="I8" s="119" t="s">
        <v>130</v>
      </c>
      <c r="J8" s="117"/>
      <c r="K8" s="111">
        <v>174267</v>
      </c>
      <c r="L8" s="109">
        <v>233</v>
      </c>
      <c r="M8" s="118">
        <v>4427033</v>
      </c>
      <c r="N8" s="117"/>
      <c r="O8" s="110" t="s">
        <v>55</v>
      </c>
      <c r="P8" s="119" t="s">
        <v>56</v>
      </c>
      <c r="Q8" s="117"/>
    </row>
    <row r="9" spans="1:17" ht="15" x14ac:dyDescent="0.2">
      <c r="A9" s="124"/>
      <c r="B9" s="124"/>
      <c r="C9" s="120" t="s">
        <v>6</v>
      </c>
      <c r="D9" s="117"/>
      <c r="E9" s="113"/>
      <c r="G9" s="113"/>
      <c r="H9" s="112">
        <v>233</v>
      </c>
      <c r="I9" s="121"/>
      <c r="J9" s="117"/>
      <c r="K9" s="113"/>
      <c r="L9" s="112">
        <v>233</v>
      </c>
      <c r="M9" s="121"/>
      <c r="N9" s="117"/>
      <c r="O9" s="113"/>
      <c r="P9" s="121"/>
      <c r="Q9" s="117"/>
    </row>
    <row r="10" spans="1:17" ht="25.5" outlineLevel="1" x14ac:dyDescent="0.2">
      <c r="A10" s="122">
        <v>74833</v>
      </c>
      <c r="B10" s="122">
        <v>74833</v>
      </c>
      <c r="C10" s="125">
        <v>44130.673439039347</v>
      </c>
      <c r="D10" s="117"/>
      <c r="E10" s="110" t="s">
        <v>140</v>
      </c>
      <c r="G10" s="110" t="s">
        <v>74</v>
      </c>
      <c r="H10" s="109">
        <v>18000</v>
      </c>
      <c r="I10" s="119" t="s">
        <v>137</v>
      </c>
      <c r="J10" s="117"/>
      <c r="K10" s="111">
        <v>174250</v>
      </c>
      <c r="L10" s="109">
        <v>18000</v>
      </c>
      <c r="M10" s="118">
        <v>4377084</v>
      </c>
      <c r="N10" s="117"/>
      <c r="O10" s="110" t="s">
        <v>55</v>
      </c>
      <c r="P10" s="119" t="s">
        <v>56</v>
      </c>
      <c r="Q10" s="117"/>
    </row>
    <row r="11" spans="1:17" ht="15" x14ac:dyDescent="0.2">
      <c r="A11" s="124"/>
      <c r="B11" s="124"/>
      <c r="C11" s="120" t="s">
        <v>6</v>
      </c>
      <c r="D11" s="117"/>
      <c r="E11" s="113"/>
      <c r="G11" s="113"/>
      <c r="H11" s="112">
        <v>18000</v>
      </c>
      <c r="I11" s="121"/>
      <c r="J11" s="117"/>
      <c r="K11" s="113"/>
      <c r="L11" s="112">
        <v>18000</v>
      </c>
      <c r="M11" s="121"/>
      <c r="N11" s="117"/>
      <c r="O11" s="113"/>
      <c r="P11" s="121"/>
      <c r="Q11" s="117"/>
    </row>
    <row r="12" spans="1:17" ht="25.5" outlineLevel="1" x14ac:dyDescent="0.2">
      <c r="A12" s="122">
        <v>74848</v>
      </c>
      <c r="B12" s="122">
        <v>74848</v>
      </c>
      <c r="C12" s="125">
        <v>44131.520330555555</v>
      </c>
      <c r="D12" s="117"/>
      <c r="E12" s="110" t="s">
        <v>197</v>
      </c>
      <c r="G12" s="110" t="s">
        <v>74</v>
      </c>
      <c r="H12" s="109">
        <v>500000</v>
      </c>
      <c r="I12" s="119" t="s">
        <v>198</v>
      </c>
      <c r="J12" s="117"/>
      <c r="K12" s="111">
        <v>174232</v>
      </c>
      <c r="L12" s="109">
        <v>500000</v>
      </c>
      <c r="M12" s="118">
        <v>5130100</v>
      </c>
      <c r="N12" s="117"/>
      <c r="O12" s="110" t="s">
        <v>55</v>
      </c>
      <c r="P12" s="119" t="s">
        <v>56</v>
      </c>
      <c r="Q12" s="117"/>
    </row>
    <row r="13" spans="1:17" ht="15" x14ac:dyDescent="0.2">
      <c r="A13" s="124"/>
      <c r="B13" s="124"/>
      <c r="C13" s="120" t="s">
        <v>6</v>
      </c>
      <c r="D13" s="117"/>
      <c r="E13" s="113"/>
      <c r="G13" s="113"/>
      <c r="H13" s="112">
        <v>500000</v>
      </c>
      <c r="I13" s="121"/>
      <c r="J13" s="117"/>
      <c r="K13" s="113"/>
      <c r="L13" s="112">
        <v>500000</v>
      </c>
      <c r="M13" s="121"/>
      <c r="N13" s="117"/>
      <c r="O13" s="113"/>
      <c r="P13" s="121"/>
      <c r="Q13" s="117"/>
    </row>
    <row r="14" spans="1:17" ht="25.5" outlineLevel="1" x14ac:dyDescent="0.2">
      <c r="A14" s="122">
        <v>74895</v>
      </c>
      <c r="B14" s="122">
        <v>74895</v>
      </c>
      <c r="C14" s="125">
        <v>44133.420506863426</v>
      </c>
      <c r="D14" s="117"/>
      <c r="E14" s="110" t="s">
        <v>176</v>
      </c>
      <c r="G14" s="110" t="s">
        <v>74</v>
      </c>
      <c r="H14" s="109">
        <v>12510</v>
      </c>
      <c r="I14" s="119" t="s">
        <v>164</v>
      </c>
      <c r="J14" s="117"/>
      <c r="K14" s="111">
        <v>174267</v>
      </c>
      <c r="L14" s="109">
        <v>12510</v>
      </c>
      <c r="M14" s="118">
        <v>4427033</v>
      </c>
      <c r="N14" s="117"/>
      <c r="O14" s="110" t="s">
        <v>55</v>
      </c>
      <c r="P14" s="119" t="s">
        <v>56</v>
      </c>
      <c r="Q14" s="117"/>
    </row>
    <row r="15" spans="1:17" ht="15" x14ac:dyDescent="0.2">
      <c r="A15" s="124"/>
      <c r="B15" s="124"/>
      <c r="C15" s="120" t="s">
        <v>6</v>
      </c>
      <c r="D15" s="117"/>
      <c r="E15" s="113"/>
      <c r="G15" s="113"/>
      <c r="H15" s="112">
        <v>12510</v>
      </c>
      <c r="I15" s="121"/>
      <c r="J15" s="117"/>
      <c r="K15" s="113"/>
      <c r="L15" s="112">
        <v>12510</v>
      </c>
      <c r="M15" s="121"/>
      <c r="N15" s="117"/>
      <c r="O15" s="113"/>
      <c r="P15" s="121"/>
      <c r="Q15" s="117"/>
    </row>
    <row r="16" spans="1:17" ht="25.5" outlineLevel="1" x14ac:dyDescent="0.2">
      <c r="A16" s="122">
        <v>74898</v>
      </c>
      <c r="B16" s="122">
        <v>74898</v>
      </c>
      <c r="C16" s="125">
        <v>44133.442819826385</v>
      </c>
      <c r="D16" s="117"/>
      <c r="E16" s="110" t="s">
        <v>177</v>
      </c>
      <c r="G16" s="110" t="s">
        <v>74</v>
      </c>
      <c r="H16" s="109">
        <v>23578.67</v>
      </c>
      <c r="I16" s="119" t="s">
        <v>69</v>
      </c>
      <c r="J16" s="117"/>
      <c r="K16" s="111">
        <v>174267</v>
      </c>
      <c r="L16" s="109">
        <v>23578.67</v>
      </c>
      <c r="M16" s="118">
        <v>4427033</v>
      </c>
      <c r="N16" s="117"/>
      <c r="O16" s="110" t="s">
        <v>55</v>
      </c>
      <c r="P16" s="119" t="s">
        <v>56</v>
      </c>
      <c r="Q16" s="117"/>
    </row>
    <row r="17" spans="1:17" ht="15" x14ac:dyDescent="0.2">
      <c r="A17" s="124"/>
      <c r="B17" s="124"/>
      <c r="C17" s="120" t="s">
        <v>6</v>
      </c>
      <c r="D17" s="117"/>
      <c r="E17" s="113"/>
      <c r="G17" s="113"/>
      <c r="H17" s="112">
        <v>23578.67</v>
      </c>
      <c r="I17" s="121"/>
      <c r="J17" s="117"/>
      <c r="K17" s="113"/>
      <c r="L17" s="112">
        <v>23578.67</v>
      </c>
      <c r="M17" s="121"/>
      <c r="N17" s="117"/>
      <c r="O17" s="113"/>
      <c r="P17" s="121"/>
      <c r="Q17" s="117"/>
    </row>
    <row r="18" spans="1:17" ht="25.5" outlineLevel="1" x14ac:dyDescent="0.2">
      <c r="A18" s="122">
        <v>74921</v>
      </c>
      <c r="B18" s="122">
        <v>74921</v>
      </c>
      <c r="C18" s="125">
        <v>44133.710966782404</v>
      </c>
      <c r="D18" s="117"/>
      <c r="E18" s="110" t="s">
        <v>197</v>
      </c>
      <c r="G18" s="110" t="s">
        <v>74</v>
      </c>
      <c r="H18" s="109">
        <v>13556.98</v>
      </c>
      <c r="I18" s="119" t="s">
        <v>198</v>
      </c>
      <c r="J18" s="117"/>
      <c r="K18" s="111">
        <v>174250</v>
      </c>
      <c r="L18" s="109">
        <v>13556.98</v>
      </c>
      <c r="M18" s="118">
        <v>4377084</v>
      </c>
      <c r="N18" s="117"/>
      <c r="O18" s="110" t="s">
        <v>55</v>
      </c>
      <c r="P18" s="119" t="s">
        <v>56</v>
      </c>
      <c r="Q18" s="117"/>
    </row>
    <row r="19" spans="1:17" ht="15" x14ac:dyDescent="0.2">
      <c r="A19" s="124"/>
      <c r="B19" s="124"/>
      <c r="C19" s="120" t="s">
        <v>6</v>
      </c>
      <c r="D19" s="117"/>
      <c r="E19" s="113"/>
      <c r="G19" s="113"/>
      <c r="H19" s="112">
        <v>13556.98</v>
      </c>
      <c r="I19" s="121"/>
      <c r="J19" s="117"/>
      <c r="K19" s="113"/>
      <c r="L19" s="112">
        <v>13556.98</v>
      </c>
      <c r="M19" s="121"/>
      <c r="N19" s="117"/>
      <c r="O19" s="113"/>
      <c r="P19" s="121"/>
      <c r="Q19" s="117"/>
    </row>
    <row r="20" spans="1:17" ht="25.5" outlineLevel="1" x14ac:dyDescent="0.2">
      <c r="A20" s="122">
        <v>75288</v>
      </c>
      <c r="B20" s="122">
        <v>75288</v>
      </c>
      <c r="C20" s="125">
        <v>44148.762246030092</v>
      </c>
      <c r="D20" s="117"/>
      <c r="E20" s="110" t="s">
        <v>200</v>
      </c>
      <c r="G20" s="110" t="s">
        <v>74</v>
      </c>
      <c r="H20" s="109">
        <v>45627.11</v>
      </c>
      <c r="I20" s="119" t="s">
        <v>98</v>
      </c>
      <c r="J20" s="117"/>
      <c r="K20" s="111">
        <v>174239</v>
      </c>
      <c r="L20" s="109">
        <v>45627.11</v>
      </c>
      <c r="M20" s="118">
        <v>4991035</v>
      </c>
      <c r="N20" s="117"/>
      <c r="O20" s="110" t="s">
        <v>55</v>
      </c>
      <c r="P20" s="119" t="s">
        <v>56</v>
      </c>
      <c r="Q20" s="117"/>
    </row>
    <row r="21" spans="1:17" ht="15" x14ac:dyDescent="0.2">
      <c r="A21" s="124"/>
      <c r="B21" s="124"/>
      <c r="C21" s="120" t="s">
        <v>6</v>
      </c>
      <c r="D21" s="117"/>
      <c r="E21" s="113"/>
      <c r="G21" s="113"/>
      <c r="H21" s="112">
        <v>45627.11</v>
      </c>
      <c r="I21" s="121"/>
      <c r="J21" s="117"/>
      <c r="K21" s="113"/>
      <c r="L21" s="112">
        <v>45627.11</v>
      </c>
      <c r="M21" s="121"/>
      <c r="N21" s="117"/>
      <c r="O21" s="113"/>
      <c r="P21" s="121"/>
      <c r="Q21" s="117"/>
    </row>
    <row r="22" spans="1:17" ht="25.5" outlineLevel="1" x14ac:dyDescent="0.2">
      <c r="A22" s="122">
        <v>75301</v>
      </c>
      <c r="B22" s="122">
        <v>75301</v>
      </c>
      <c r="C22" s="125">
        <v>44151.460053703704</v>
      </c>
      <c r="D22" s="117"/>
      <c r="E22" s="110" t="s">
        <v>205</v>
      </c>
      <c r="G22" s="110" t="s">
        <v>74</v>
      </c>
      <c r="H22" s="109">
        <v>52316.800000000003</v>
      </c>
      <c r="I22" s="119" t="s">
        <v>75</v>
      </c>
      <c r="J22" s="117"/>
      <c r="K22" s="111">
        <v>174238</v>
      </c>
      <c r="L22" s="109">
        <v>52316.800000000003</v>
      </c>
      <c r="M22" s="118">
        <v>4002041</v>
      </c>
      <c r="N22" s="117"/>
      <c r="O22" s="110" t="s">
        <v>55</v>
      </c>
      <c r="P22" s="119" t="s">
        <v>56</v>
      </c>
      <c r="Q22" s="117"/>
    </row>
    <row r="23" spans="1:17" ht="15" x14ac:dyDescent="0.2">
      <c r="A23" s="124"/>
      <c r="B23" s="124"/>
      <c r="C23" s="120" t="s">
        <v>6</v>
      </c>
      <c r="D23" s="117"/>
      <c r="E23" s="113"/>
      <c r="G23" s="113"/>
      <c r="H23" s="112">
        <v>52316.800000000003</v>
      </c>
      <c r="I23" s="121"/>
      <c r="J23" s="117"/>
      <c r="K23" s="113"/>
      <c r="L23" s="112">
        <v>52316.800000000003</v>
      </c>
      <c r="M23" s="121"/>
      <c r="N23" s="117"/>
      <c r="O23" s="113"/>
      <c r="P23" s="121"/>
      <c r="Q23" s="117"/>
    </row>
    <row r="24" spans="1:17" ht="25.5" outlineLevel="1" x14ac:dyDescent="0.2">
      <c r="A24" s="122">
        <v>75596</v>
      </c>
      <c r="B24" s="122">
        <v>75596</v>
      </c>
      <c r="C24" s="125">
        <v>44165.752744560181</v>
      </c>
      <c r="D24" s="117"/>
      <c r="E24" s="110" t="s">
        <v>226</v>
      </c>
      <c r="G24" s="110" t="s">
        <v>74</v>
      </c>
      <c r="H24" s="109">
        <v>380095.68</v>
      </c>
      <c r="I24" s="119" t="s">
        <v>75</v>
      </c>
      <c r="J24" s="117"/>
      <c r="K24" s="111">
        <v>174145</v>
      </c>
      <c r="L24" s="109">
        <v>380095.68</v>
      </c>
      <c r="M24" s="118">
        <v>1472040</v>
      </c>
      <c r="N24" s="117"/>
      <c r="O24" s="110" t="s">
        <v>55</v>
      </c>
      <c r="P24" s="119" t="s">
        <v>56</v>
      </c>
      <c r="Q24" s="117"/>
    </row>
    <row r="25" spans="1:17" ht="15" x14ac:dyDescent="0.2">
      <c r="A25" s="124"/>
      <c r="B25" s="124"/>
      <c r="C25" s="120" t="s">
        <v>6</v>
      </c>
      <c r="D25" s="117"/>
      <c r="E25" s="113"/>
      <c r="G25" s="113"/>
      <c r="H25" s="112">
        <v>380095.68</v>
      </c>
      <c r="I25" s="121"/>
      <c r="J25" s="117"/>
      <c r="K25" s="113"/>
      <c r="L25" s="112">
        <v>380095.68</v>
      </c>
      <c r="M25" s="121"/>
      <c r="N25" s="117"/>
      <c r="O25" s="113"/>
      <c r="P25" s="121"/>
      <c r="Q25" s="117"/>
    </row>
    <row r="26" spans="1:17" ht="25.5" outlineLevel="1" x14ac:dyDescent="0.2">
      <c r="A26" s="122">
        <v>75597</v>
      </c>
      <c r="B26" s="122">
        <v>75597</v>
      </c>
      <c r="C26" s="125">
        <v>44165.755472997684</v>
      </c>
      <c r="D26" s="117"/>
      <c r="E26" s="110" t="s">
        <v>227</v>
      </c>
      <c r="G26" s="110" t="s">
        <v>74</v>
      </c>
      <c r="H26" s="109">
        <v>168100.57</v>
      </c>
      <c r="I26" s="119" t="s">
        <v>75</v>
      </c>
      <c r="J26" s="117"/>
      <c r="K26" s="111">
        <v>174145</v>
      </c>
      <c r="L26" s="109">
        <v>168100.57</v>
      </c>
      <c r="M26" s="118">
        <v>1472040</v>
      </c>
      <c r="N26" s="117"/>
      <c r="O26" s="110" t="s">
        <v>55</v>
      </c>
      <c r="P26" s="119" t="s">
        <v>56</v>
      </c>
      <c r="Q26" s="117"/>
    </row>
    <row r="27" spans="1:17" ht="15" x14ac:dyDescent="0.2">
      <c r="A27" s="124"/>
      <c r="B27" s="124"/>
      <c r="C27" s="120" t="s">
        <v>6</v>
      </c>
      <c r="D27" s="117"/>
      <c r="E27" s="113"/>
      <c r="G27" s="113"/>
      <c r="H27" s="112">
        <v>168100.57</v>
      </c>
      <c r="I27" s="121"/>
      <c r="J27" s="117"/>
      <c r="K27" s="113"/>
      <c r="L27" s="112">
        <v>168100.57</v>
      </c>
      <c r="M27" s="121"/>
      <c r="N27" s="117"/>
      <c r="O27" s="113"/>
      <c r="P27" s="121"/>
      <c r="Q27" s="117"/>
    </row>
    <row r="28" spans="1:17" ht="25.5" outlineLevel="1" x14ac:dyDescent="0.2">
      <c r="A28" s="122">
        <v>75623</v>
      </c>
      <c r="B28" s="122">
        <v>75623</v>
      </c>
      <c r="C28" s="125">
        <v>44166.819189780093</v>
      </c>
      <c r="D28" s="117"/>
      <c r="E28" s="110" t="s">
        <v>231</v>
      </c>
      <c r="G28" s="110" t="s">
        <v>74</v>
      </c>
      <c r="H28" s="109">
        <v>15214.16</v>
      </c>
      <c r="I28" s="119" t="s">
        <v>69</v>
      </c>
      <c r="J28" s="117"/>
      <c r="K28" s="111">
        <v>174267</v>
      </c>
      <c r="L28" s="109">
        <v>15214.16</v>
      </c>
      <c r="M28" s="118">
        <v>4427033</v>
      </c>
      <c r="N28" s="117"/>
      <c r="O28" s="110" t="s">
        <v>55</v>
      </c>
      <c r="P28" s="119" t="s">
        <v>56</v>
      </c>
      <c r="Q28" s="117"/>
    </row>
    <row r="29" spans="1:17" ht="15" x14ac:dyDescent="0.2">
      <c r="A29" s="124"/>
      <c r="B29" s="124"/>
      <c r="C29" s="120" t="s">
        <v>6</v>
      </c>
      <c r="D29" s="117"/>
      <c r="E29" s="113"/>
      <c r="G29" s="113"/>
      <c r="H29" s="112">
        <v>15214.16</v>
      </c>
      <c r="I29" s="121"/>
      <c r="J29" s="117"/>
      <c r="K29" s="113"/>
      <c r="L29" s="112">
        <v>15214.16</v>
      </c>
      <c r="M29" s="121"/>
      <c r="N29" s="117"/>
      <c r="O29" s="113"/>
      <c r="P29" s="121"/>
      <c r="Q29" s="117"/>
    </row>
    <row r="30" spans="1:17" ht="25.5" outlineLevel="1" x14ac:dyDescent="0.2">
      <c r="A30" s="122">
        <v>75712</v>
      </c>
      <c r="B30" s="122">
        <v>75712</v>
      </c>
      <c r="C30" s="125">
        <v>44172.664701157402</v>
      </c>
      <c r="D30" s="117"/>
      <c r="E30" s="110" t="s">
        <v>240</v>
      </c>
      <c r="G30" s="110" t="s">
        <v>74</v>
      </c>
      <c r="H30" s="109">
        <v>9716.19</v>
      </c>
      <c r="I30" s="119" t="s">
        <v>98</v>
      </c>
      <c r="J30" s="117"/>
      <c r="K30" s="111">
        <v>174239</v>
      </c>
      <c r="L30" s="109">
        <v>9716.19</v>
      </c>
      <c r="M30" s="118">
        <v>4991035</v>
      </c>
      <c r="N30" s="117"/>
      <c r="O30" s="110" t="s">
        <v>55</v>
      </c>
      <c r="P30" s="119" t="s">
        <v>56</v>
      </c>
      <c r="Q30" s="117"/>
    </row>
    <row r="31" spans="1:17" ht="15" x14ac:dyDescent="0.2">
      <c r="A31" s="124"/>
      <c r="B31" s="124"/>
      <c r="C31" s="120" t="s">
        <v>6</v>
      </c>
      <c r="D31" s="117"/>
      <c r="E31" s="113"/>
      <c r="G31" s="113"/>
      <c r="H31" s="112">
        <v>9716.19</v>
      </c>
      <c r="I31" s="121"/>
      <c r="J31" s="117"/>
      <c r="K31" s="113"/>
      <c r="L31" s="112">
        <v>9716.19</v>
      </c>
      <c r="M31" s="121"/>
      <c r="N31" s="117"/>
      <c r="O31" s="113"/>
      <c r="P31" s="121"/>
      <c r="Q31" s="117"/>
    </row>
    <row r="32" spans="1:17" ht="25.5" outlineLevel="1" x14ac:dyDescent="0.2">
      <c r="A32" s="122">
        <v>75762</v>
      </c>
      <c r="B32" s="122">
        <v>75762</v>
      </c>
      <c r="C32" s="125">
        <v>44174.491198298609</v>
      </c>
      <c r="D32" s="117"/>
      <c r="E32" s="110" t="s">
        <v>274</v>
      </c>
      <c r="G32" s="110" t="s">
        <v>74</v>
      </c>
      <c r="H32" s="109">
        <v>587000</v>
      </c>
      <c r="I32" s="119" t="s">
        <v>275</v>
      </c>
      <c r="J32" s="117"/>
      <c r="K32" s="111">
        <v>174145</v>
      </c>
      <c r="L32" s="109">
        <v>587000</v>
      </c>
      <c r="M32" s="118">
        <v>1472040</v>
      </c>
      <c r="N32" s="117"/>
      <c r="O32" s="110" t="s">
        <v>55</v>
      </c>
      <c r="P32" s="119" t="s">
        <v>56</v>
      </c>
      <c r="Q32" s="117"/>
    </row>
    <row r="33" spans="1:17" ht="15" x14ac:dyDescent="0.2">
      <c r="A33" s="124"/>
      <c r="B33" s="124"/>
      <c r="C33" s="120" t="s">
        <v>6</v>
      </c>
      <c r="D33" s="117"/>
      <c r="E33" s="113"/>
      <c r="G33" s="113"/>
      <c r="H33" s="112">
        <v>587000</v>
      </c>
      <c r="I33" s="121"/>
      <c r="J33" s="117"/>
      <c r="K33" s="113"/>
      <c r="L33" s="112">
        <v>587000</v>
      </c>
      <c r="M33" s="121"/>
      <c r="N33" s="117"/>
      <c r="O33" s="113"/>
      <c r="P33" s="121"/>
      <c r="Q33" s="117"/>
    </row>
    <row r="34" spans="1:17" ht="25.5" customHeight="1" x14ac:dyDescent="0.2">
      <c r="A34" s="108" t="s">
        <v>167</v>
      </c>
      <c r="B34" s="108"/>
      <c r="C34" s="116"/>
      <c r="D34" s="117"/>
      <c r="E34" s="114"/>
      <c r="G34" s="114"/>
      <c r="H34" s="115">
        <v>1825949.16</v>
      </c>
      <c r="I34" s="116"/>
      <c r="J34" s="117"/>
      <c r="K34" s="114"/>
      <c r="L34" s="115">
        <v>1825949.16</v>
      </c>
      <c r="M34" s="116"/>
      <c r="N34" s="117"/>
      <c r="O34" s="114"/>
      <c r="P34" s="116"/>
      <c r="Q34" s="117"/>
    </row>
    <row r="35" spans="1:17" ht="15" customHeight="1" x14ac:dyDescent="0.2"/>
  </sheetData>
  <autoFilter ref="K1:K618"/>
  <mergeCells count="142"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A28:A29"/>
    <mergeCell ref="B28:B29"/>
    <mergeCell ref="C28:D28"/>
    <mergeCell ref="I28:J28"/>
    <mergeCell ref="M28:N28"/>
    <mergeCell ref="P26:Q26"/>
    <mergeCell ref="C27:D27"/>
    <mergeCell ref="I27:J27"/>
    <mergeCell ref="M27:N27"/>
    <mergeCell ref="P27:Q27"/>
    <mergeCell ref="C34:D34"/>
    <mergeCell ref="I34:J34"/>
    <mergeCell ref="M34:N34"/>
    <mergeCell ref="P34:Q34"/>
    <mergeCell ref="A30:A31"/>
    <mergeCell ref="B30:B31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A32:A33"/>
    <mergeCell ref="B32:B33"/>
    <mergeCell ref="C33:D33"/>
    <mergeCell ref="I33:J33"/>
    <mergeCell ref="M33:N33"/>
    <mergeCell ref="P33:Q33"/>
  </mergeCells>
  <hyperlinks>
    <hyperlink ref="M8" r:id="rId1" display="http://cprmbd.cprm.gov.br/ReportServer?%2FRelatorio_SAE%2Fcentro%20de%20custo&amp;custo=4427033%20&amp;ano=2020&amp;rs%3AParameterLanguage="/>
    <hyperlink ref="M10" r:id="rId2" display="http://cprmbd.cprm.gov.br/ReportServer?%2FRelatorio_SAE%2Fcentro%20de%20custo&amp;custo=4377084%20&amp;ano=2020&amp;rs%3AParameterLanguage="/>
    <hyperlink ref="M12" r:id="rId3" display="http://cprmbd.cprm.gov.br/ReportServer?%2FRelatorio_SAE%2Fcentro%20de%20custo&amp;custo=5130100%20&amp;ano=2020&amp;rs%3AParameterLanguage="/>
    <hyperlink ref="M14" r:id="rId4" display="http://cprmbd.cprm.gov.br/ReportServer?%2FRelatorio_SAE%2Fcentro%20de%20custo&amp;custo=4427033%20&amp;ano=2020&amp;rs%3AParameterLanguage="/>
    <hyperlink ref="M16" r:id="rId5" display="http://cprmbd.cprm.gov.br/ReportServer?%2FRelatorio_SAE%2Fcentro%20de%20custo&amp;custo=4427033%20&amp;ano=2020&amp;rs%3AParameterLanguage="/>
    <hyperlink ref="M18" r:id="rId6" display="http://cprmbd.cprm.gov.br/ReportServer?%2FRelatorio_SAE%2Fcentro%20de%20custo&amp;custo=4377084%20&amp;ano=2020&amp;rs%3AParameterLanguage="/>
    <hyperlink ref="M20" r:id="rId7" display="http://cprmbd.cprm.gov.br/ReportServer?%2FRelatorio_SAE%2Fcentro%20de%20custo&amp;custo=4991035%20&amp;ano=2020&amp;rs%3AParameterLanguage="/>
    <hyperlink ref="M22" r:id="rId8" display="http://cprmbd.cprm.gov.br/ReportServer?%2FRelatorio_SAE%2Fcentro%20de%20custo&amp;custo=4002041%20&amp;ano=2020&amp;rs%3AParameterLanguage="/>
    <hyperlink ref="M24" r:id="rId9" display="http://cprmbd.cprm.gov.br/ReportServer?%2FRelatorio_SAE%2Fcentro%20de%20custo&amp;custo=1472040%20&amp;ano=2020&amp;rs%3AParameterLanguage="/>
    <hyperlink ref="M26" r:id="rId10" display="http://cprmbd.cprm.gov.br/ReportServer?%2FRelatorio_SAE%2Fcentro%20de%20custo&amp;custo=1472040%20&amp;ano=2020&amp;rs%3AParameterLanguage="/>
    <hyperlink ref="M28" r:id="rId11" display="http://cprmbd.cprm.gov.br/ReportServer?%2FRelatorio_SAE%2Fcentro%20de%20custo&amp;custo=4427033%20&amp;ano=2020&amp;rs%3AParameterLanguage="/>
    <hyperlink ref="M30" r:id="rId12" display="http://cprmbd.cprm.gov.br/ReportServer?%2FRelatorio_SAE%2Fcentro%20de%20custo&amp;custo=4991035%20&amp;ano=2020&amp;rs%3AParameterLanguage="/>
    <hyperlink ref="M32" r:id="rId13" display="http://cprmbd.cprm.gov.br/ReportServer?%2FRelatorio_SAE%2Fcentro%20de%20custo&amp;custo=1472040%20&amp;ano=2020&amp;rs%3AParameterLanguage=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I84" sqref="I84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141</v>
      </c>
      <c r="D2" s="22"/>
      <c r="E2" s="22" t="s">
        <v>142</v>
      </c>
      <c r="F2" s="27"/>
    </row>
    <row r="3" spans="1:6" ht="24.95" customHeight="1" x14ac:dyDescent="0.2">
      <c r="A3" s="132" t="s">
        <v>2</v>
      </c>
      <c r="B3" s="132" t="s">
        <v>3</v>
      </c>
      <c r="C3" s="73">
        <v>93045</v>
      </c>
      <c r="D3" s="23" t="s">
        <v>143</v>
      </c>
      <c r="E3" s="24" t="s">
        <v>4</v>
      </c>
      <c r="F3" s="28">
        <f ca="1">SUMIF('SAE Custeio'!$K$4:$L$497,PTRES!C3,'SAE Custeio'!$L$4:$L$497)</f>
        <v>0</v>
      </c>
    </row>
    <row r="4" spans="1:6" ht="24.95" customHeight="1" x14ac:dyDescent="0.2">
      <c r="A4" s="132"/>
      <c r="B4" s="132"/>
      <c r="C4" s="73">
        <v>93045</v>
      </c>
      <c r="D4" s="23" t="s">
        <v>144</v>
      </c>
      <c r="E4" s="24" t="s">
        <v>5</v>
      </c>
      <c r="F4" s="28">
        <f ca="1">SUMIF('SAE Custeio'!$K$4:$L$497,PTRES!C4,'SAE Custeio'!$L$4:$L$497)</f>
        <v>0</v>
      </c>
    </row>
    <row r="5" spans="1:6" ht="24.95" customHeight="1" x14ac:dyDescent="0.2">
      <c r="A5" s="132"/>
      <c r="B5" s="132"/>
      <c r="C5" s="73">
        <v>93048</v>
      </c>
      <c r="D5" s="23" t="s">
        <v>143</v>
      </c>
      <c r="E5" s="24" t="s">
        <v>4</v>
      </c>
      <c r="F5" s="28">
        <f ca="1">SUMIF('SAE Custeio'!$K$4:$L$497,PTRES!C5,'SAE Custeio'!$L$4:$L$497)</f>
        <v>20118.3</v>
      </c>
    </row>
    <row r="6" spans="1:6" ht="24.95" customHeight="1" x14ac:dyDescent="0.2">
      <c r="A6" s="132"/>
      <c r="B6" s="132"/>
      <c r="C6" s="73">
        <v>93048</v>
      </c>
      <c r="D6" s="23" t="s">
        <v>144</v>
      </c>
      <c r="E6" s="24" t="s">
        <v>5</v>
      </c>
      <c r="F6" s="28">
        <f ca="1">SUMIF('SAE Custeio'!$K$4:$L$497,PTRES!C6,'SAE Custeio'!$L$4:$L$497)</f>
        <v>20118.3</v>
      </c>
    </row>
    <row r="7" spans="1:6" ht="24.95" customHeight="1" x14ac:dyDescent="0.2">
      <c r="A7" s="132"/>
      <c r="B7" s="132"/>
      <c r="C7" s="73">
        <v>107292</v>
      </c>
      <c r="D7" s="23" t="s">
        <v>143</v>
      </c>
      <c r="E7" s="24" t="s">
        <v>4</v>
      </c>
      <c r="F7" s="28">
        <f ca="1">SUMIF('SAE Custeio'!$K$4:$L$497,PTRES!C7,'SAE Custeio'!$L$4:$L$497)</f>
        <v>0</v>
      </c>
    </row>
    <row r="8" spans="1:6" ht="24.95" customHeight="1" x14ac:dyDescent="0.2">
      <c r="A8" s="132"/>
      <c r="B8" s="132"/>
      <c r="C8" s="73">
        <v>107292</v>
      </c>
      <c r="D8" s="23" t="s">
        <v>144</v>
      </c>
      <c r="E8" s="24" t="s">
        <v>5</v>
      </c>
      <c r="F8" s="28">
        <f ca="1">SUMIF('SAE Custeio'!$K$4:$L$497,PTRES!C8,'SAE Custeio'!$L$4:$L$497)</f>
        <v>0</v>
      </c>
    </row>
    <row r="9" spans="1:6" ht="24.95" customHeight="1" x14ac:dyDescent="0.2">
      <c r="A9" s="132"/>
      <c r="B9" s="132" t="s">
        <v>7</v>
      </c>
      <c r="C9" s="25">
        <v>128803</v>
      </c>
      <c r="D9" s="23" t="s">
        <v>143</v>
      </c>
      <c r="E9" s="24" t="s">
        <v>4</v>
      </c>
      <c r="F9" s="28">
        <f ca="1">SUMIF('SAE Custeio'!$K$4:$L$497,PTRES!C9,'SAE Custeio'!$L$4:$L$497)</f>
        <v>0</v>
      </c>
    </row>
    <row r="10" spans="1:6" ht="24.95" customHeight="1" x14ac:dyDescent="0.2">
      <c r="A10" s="132"/>
      <c r="B10" s="132"/>
      <c r="C10" s="25">
        <v>128805</v>
      </c>
      <c r="D10" s="23" t="s">
        <v>143</v>
      </c>
      <c r="E10" s="24" t="s">
        <v>4</v>
      </c>
      <c r="F10" s="28">
        <f ca="1">SUMIF('SAE Custeio'!$K$4:$L$497,PTRES!C10,'SAE Custeio'!$L$4:$L$497)</f>
        <v>0</v>
      </c>
    </row>
    <row r="11" spans="1:6" ht="24.95" customHeight="1" x14ac:dyDescent="0.2">
      <c r="A11" s="132"/>
      <c r="B11" s="132"/>
      <c r="C11" s="25">
        <v>128807</v>
      </c>
      <c r="D11" s="23" t="s">
        <v>143</v>
      </c>
      <c r="E11" s="24" t="s">
        <v>4</v>
      </c>
      <c r="F11" s="28">
        <f ca="1">SUMIF('SAE Custeio'!$K$4:$L$497,PTRES!C11,'SAE Custeio'!$L$4:$L$497)</f>
        <v>0</v>
      </c>
    </row>
    <row r="12" spans="1:6" ht="24.95" customHeight="1" x14ac:dyDescent="0.2">
      <c r="A12" s="132"/>
      <c r="B12" s="132"/>
      <c r="C12" s="25">
        <v>128809</v>
      </c>
      <c r="D12" s="23" t="s">
        <v>143</v>
      </c>
      <c r="E12" s="24" t="s">
        <v>4</v>
      </c>
      <c r="F12" s="28">
        <f ca="1">SUMIF('SAE Custeio'!$K$4:$L$497,PTRES!C12,'SAE Custeio'!$L$4:$L$497)</f>
        <v>0</v>
      </c>
    </row>
    <row r="13" spans="1:6" ht="24.95" customHeight="1" x14ac:dyDescent="0.2">
      <c r="A13" s="132"/>
      <c r="B13" s="132"/>
      <c r="C13" s="25">
        <v>128811</v>
      </c>
      <c r="D13" s="23" t="s">
        <v>143</v>
      </c>
      <c r="E13" s="24" t="s">
        <v>4</v>
      </c>
      <c r="F13" s="28">
        <f ca="1">SUMIF('SAE Custeio'!$K$4:$L$497,PTRES!C13,'SAE Custeio'!$L$4:$L$497)</f>
        <v>0</v>
      </c>
    </row>
    <row r="14" spans="1:6" ht="24.95" customHeight="1" x14ac:dyDescent="0.2">
      <c r="A14" s="132"/>
      <c r="B14" s="23" t="s">
        <v>8</v>
      </c>
      <c r="C14" s="25">
        <v>139605</v>
      </c>
      <c r="D14" s="23" t="s">
        <v>143</v>
      </c>
      <c r="E14" s="24" t="s">
        <v>4</v>
      </c>
      <c r="F14" s="28">
        <f ca="1">SUMIF('SAE Custeio'!$K$4:$L$497,PTRES!C14,'SAE Custeio'!$L$4:$L$497)</f>
        <v>0</v>
      </c>
    </row>
    <row r="15" spans="1:6" ht="24.95" customHeight="1" x14ac:dyDescent="0.2">
      <c r="A15" s="132"/>
      <c r="B15" s="132" t="s">
        <v>18</v>
      </c>
      <c r="C15" s="25">
        <v>174243</v>
      </c>
      <c r="D15" s="23" t="s">
        <v>143</v>
      </c>
      <c r="E15" s="24" t="s">
        <v>4</v>
      </c>
      <c r="F15" s="28">
        <f ca="1">SUMIF('SAE Custeio'!$K$4:$L$497,PTRES!C15,'SAE Custeio'!$L$4:$L$497)</f>
        <v>0</v>
      </c>
    </row>
    <row r="16" spans="1:6" ht="24.95" customHeight="1" x14ac:dyDescent="0.2">
      <c r="A16" s="132"/>
      <c r="B16" s="132"/>
      <c r="C16" s="25">
        <v>174250</v>
      </c>
      <c r="D16" s="23" t="s">
        <v>145</v>
      </c>
      <c r="E16" s="24" t="s">
        <v>12</v>
      </c>
      <c r="F16" s="28">
        <f ca="1">SUMIF('SAE Investimento'!$K$4:$L$34,PTRES!C16,'SAE Investimento'!$L$4:$L$34)</f>
        <v>31556.98</v>
      </c>
    </row>
    <row r="17" spans="1:6" ht="24.95" customHeight="1" x14ac:dyDescent="0.2">
      <c r="A17" s="132"/>
      <c r="B17" s="132"/>
      <c r="C17" s="25">
        <v>174250</v>
      </c>
      <c r="D17" s="23" t="s">
        <v>143</v>
      </c>
      <c r="E17" s="24" t="s">
        <v>4</v>
      </c>
      <c r="F17" s="28">
        <f ca="1">SUMIF('SAE Custeio'!$K$4:$L$497,PTRES!C17,'SAE Custeio'!$L$4:$L$497)</f>
        <v>181266.6</v>
      </c>
    </row>
    <row r="18" spans="1:6" ht="24.95" customHeight="1" x14ac:dyDescent="0.2">
      <c r="A18" s="132"/>
      <c r="B18" s="132"/>
      <c r="C18" s="25">
        <v>174255</v>
      </c>
      <c r="D18" s="23" t="s">
        <v>145</v>
      </c>
      <c r="E18" s="24" t="s">
        <v>12</v>
      </c>
      <c r="F18" s="28">
        <f ca="1">SUMIF('SAE Investimento'!$K$4:$L$34,PTRES!C18,'SAE Investimento'!$L$4:$L$34)</f>
        <v>0</v>
      </c>
    </row>
    <row r="19" spans="1:6" ht="24.95" customHeight="1" x14ac:dyDescent="0.2">
      <c r="A19" s="132"/>
      <c r="B19" s="132"/>
      <c r="C19" s="25">
        <v>174255</v>
      </c>
      <c r="D19" s="23" t="s">
        <v>143</v>
      </c>
      <c r="E19" s="24" t="s">
        <v>4</v>
      </c>
      <c r="F19" s="28">
        <f ca="1">SUMIF('SAE Custeio'!$K$4:$L$497,PTRES!C19,'SAE Custeio'!$L$4:$L$497)</f>
        <v>0</v>
      </c>
    </row>
    <row r="20" spans="1:6" ht="24.95" customHeight="1" x14ac:dyDescent="0.2">
      <c r="A20" s="132"/>
      <c r="B20" s="23" t="s">
        <v>9</v>
      </c>
      <c r="C20" s="25">
        <v>174240</v>
      </c>
      <c r="D20" s="23" t="s">
        <v>143</v>
      </c>
      <c r="E20" s="24" t="s">
        <v>4</v>
      </c>
      <c r="F20" s="28">
        <f ca="1">SUMIF('SAE Custeio'!$K$4:$L$497,PTRES!C20,'SAE Custeio'!$L$4:$L$497)</f>
        <v>0</v>
      </c>
    </row>
    <row r="21" spans="1:6" ht="24.95" customHeight="1" x14ac:dyDescent="0.2">
      <c r="A21" s="132" t="s">
        <v>10</v>
      </c>
      <c r="B21" s="132" t="s">
        <v>11</v>
      </c>
      <c r="C21" s="25">
        <v>174228</v>
      </c>
      <c r="D21" s="23" t="s">
        <v>143</v>
      </c>
      <c r="E21" s="24" t="s">
        <v>4</v>
      </c>
      <c r="F21" s="28">
        <f ca="1">SUMIF('SAE Custeio'!$K$4:$L$497,PTRES!C21,'SAE Custeio'!$L$4:$L$497)</f>
        <v>0</v>
      </c>
    </row>
    <row r="22" spans="1:6" ht="24.95" customHeight="1" x14ac:dyDescent="0.2">
      <c r="A22" s="132"/>
      <c r="B22" s="132"/>
      <c r="C22" s="25">
        <v>174229</v>
      </c>
      <c r="D22" s="23" t="s">
        <v>143</v>
      </c>
      <c r="E22" s="24" t="s">
        <v>4</v>
      </c>
      <c r="F22" s="28">
        <f ca="1">SUMIF('SAE Custeio'!$K$4:$L$497,PTRES!C22,'SAE Custeio'!$L$4:$L$497)</f>
        <v>0</v>
      </c>
    </row>
    <row r="23" spans="1:6" ht="24.95" customHeight="1" x14ac:dyDescent="0.2">
      <c r="A23" s="132"/>
      <c r="B23" s="132"/>
      <c r="C23" s="25">
        <v>174230</v>
      </c>
      <c r="D23" s="23" t="s">
        <v>145</v>
      </c>
      <c r="E23" s="24" t="s">
        <v>12</v>
      </c>
      <c r="F23" s="28">
        <f ca="1">SUMIF('SAE Investimento'!$K$4:$L$34,PTRES!C23,'SAE Investimento'!$L$4:$L$34)</f>
        <v>0</v>
      </c>
    </row>
    <row r="24" spans="1:6" ht="24.95" customHeight="1" x14ac:dyDescent="0.2">
      <c r="A24" s="132"/>
      <c r="B24" s="132"/>
      <c r="C24" s="25">
        <v>174230</v>
      </c>
      <c r="D24" s="23" t="s">
        <v>143</v>
      </c>
      <c r="E24" s="24" t="s">
        <v>4</v>
      </c>
      <c r="F24" s="28">
        <f ca="1">SUMIF('SAE Custeio'!$K$4:$L$497,PTRES!C24,'SAE Custeio'!$L$4:$L$497)</f>
        <v>0</v>
      </c>
    </row>
    <row r="25" spans="1:6" ht="24.95" customHeight="1" x14ac:dyDescent="0.2">
      <c r="A25" s="132"/>
      <c r="B25" s="132"/>
      <c r="C25" s="25">
        <v>174231</v>
      </c>
      <c r="D25" s="23" t="s">
        <v>145</v>
      </c>
      <c r="E25" s="24" t="s">
        <v>12</v>
      </c>
      <c r="F25" s="28">
        <f ca="1">SUMIF('SAE Investimento'!$K$4:$L$34,PTRES!C25,'SAE Investimento'!$L$4:$L$34)</f>
        <v>0</v>
      </c>
    </row>
    <row r="26" spans="1:6" ht="24.95" customHeight="1" x14ac:dyDescent="0.2">
      <c r="A26" s="132"/>
      <c r="B26" s="132"/>
      <c r="C26" s="25">
        <v>174231</v>
      </c>
      <c r="D26" s="23" t="s">
        <v>143</v>
      </c>
      <c r="E26" s="24" t="s">
        <v>4</v>
      </c>
      <c r="F26" s="28">
        <f ca="1">SUMIF('SAE Custeio'!$K$4:$L$497,PTRES!C26,'SAE Custeio'!$L$4:$L$497)</f>
        <v>0</v>
      </c>
    </row>
    <row r="27" spans="1:6" ht="24.95" customHeight="1" x14ac:dyDescent="0.2">
      <c r="A27" s="132"/>
      <c r="B27" s="132"/>
      <c r="C27" s="25">
        <v>174244</v>
      </c>
      <c r="D27" s="23" t="s">
        <v>143</v>
      </c>
      <c r="E27" s="24" t="s">
        <v>4</v>
      </c>
      <c r="F27" s="28">
        <f ca="1">SUMIF('SAE Custeio'!$K$4:$L$497,PTRES!C27,'SAE Custeio'!$L$4:$L$497)</f>
        <v>0</v>
      </c>
    </row>
    <row r="28" spans="1:6" ht="24.95" customHeight="1" x14ac:dyDescent="0.2">
      <c r="A28" s="132"/>
      <c r="B28" s="132"/>
      <c r="C28" s="25">
        <v>174251</v>
      </c>
      <c r="D28" s="23" t="s">
        <v>143</v>
      </c>
      <c r="E28" s="24" t="s">
        <v>4</v>
      </c>
      <c r="F28" s="28">
        <f ca="1">SUMIF('SAE Custeio'!$K$4:$L$497,PTRES!C28,'SAE Custeio'!$L$4:$L$497)</f>
        <v>0</v>
      </c>
    </row>
    <row r="29" spans="1:6" ht="24.95" customHeight="1" x14ac:dyDescent="0.2">
      <c r="A29" s="132"/>
      <c r="B29" s="132"/>
      <c r="C29" s="25">
        <v>174256</v>
      </c>
      <c r="D29" s="23" t="s">
        <v>143</v>
      </c>
      <c r="E29" s="24" t="s">
        <v>4</v>
      </c>
      <c r="F29" s="28">
        <f ca="1">SUMIF('SAE Custeio'!$K$4:$L$497,PTRES!C29,'SAE Custeio'!$L$4:$L$497)</f>
        <v>0</v>
      </c>
    </row>
    <row r="30" spans="1:6" ht="24.95" customHeight="1" x14ac:dyDescent="0.2">
      <c r="A30" s="132"/>
      <c r="B30" s="132"/>
      <c r="C30" s="25">
        <v>174261</v>
      </c>
      <c r="D30" s="23" t="s">
        <v>143</v>
      </c>
      <c r="E30" s="24" t="s">
        <v>4</v>
      </c>
      <c r="F30" s="28">
        <f ca="1">SUMIF('SAE Custeio'!$K$4:$L$497,PTRES!C30,'SAE Custeio'!$L$4:$L$497)</f>
        <v>5600000</v>
      </c>
    </row>
    <row r="31" spans="1:6" ht="24.95" customHeight="1" x14ac:dyDescent="0.2">
      <c r="A31" s="132"/>
      <c r="B31" s="132"/>
      <c r="C31" s="25">
        <v>174266</v>
      </c>
      <c r="D31" s="23" t="s">
        <v>143</v>
      </c>
      <c r="E31" s="24" t="s">
        <v>4</v>
      </c>
      <c r="F31" s="28">
        <f ca="1">SUMIF('SAE Custeio'!$K$4:$L$497,PTRES!C31,'SAE Custeio'!$L$4:$L$497)</f>
        <v>0</v>
      </c>
    </row>
    <row r="32" spans="1:6" ht="24.95" customHeight="1" x14ac:dyDescent="0.2">
      <c r="A32" s="132"/>
      <c r="B32" s="132" t="s">
        <v>13</v>
      </c>
      <c r="C32" s="25">
        <v>174235</v>
      </c>
      <c r="D32" s="23" t="s">
        <v>145</v>
      </c>
      <c r="E32" s="24" t="s">
        <v>12</v>
      </c>
      <c r="F32" s="28">
        <f ca="1">SUMIF('SAE Investimento'!$K$4:$L$34,PTRES!C32,'SAE Investimento'!$L$4:$L$34)</f>
        <v>0</v>
      </c>
    </row>
    <row r="33" spans="1:6" ht="24.95" customHeight="1" x14ac:dyDescent="0.2">
      <c r="A33" s="132"/>
      <c r="B33" s="132"/>
      <c r="C33" s="25">
        <v>174235</v>
      </c>
      <c r="D33" s="23" t="s">
        <v>143</v>
      </c>
      <c r="E33" s="24" t="s">
        <v>4</v>
      </c>
      <c r="F33" s="28">
        <f ca="1">SUMIF('SAE Custeio'!$K$4:$L$497,PTRES!C33,'SAE Custeio'!$L$4:$L$497)</f>
        <v>18527.489999999998</v>
      </c>
    </row>
    <row r="34" spans="1:6" ht="24.95" customHeight="1" x14ac:dyDescent="0.2">
      <c r="A34" s="132"/>
      <c r="B34" s="132"/>
      <c r="C34" s="25">
        <v>174258</v>
      </c>
      <c r="D34" s="23" t="s">
        <v>143</v>
      </c>
      <c r="E34" s="24" t="s">
        <v>4</v>
      </c>
      <c r="F34" s="28">
        <f ca="1">SUMIF('SAE Custeio'!$K$4:$L$497,PTRES!C34,'SAE Custeio'!$L$4:$L$497)</f>
        <v>445310</v>
      </c>
    </row>
    <row r="35" spans="1:6" ht="24.95" customHeight="1" x14ac:dyDescent="0.2">
      <c r="A35" s="132"/>
      <c r="B35" s="132"/>
      <c r="C35" s="25">
        <v>174263</v>
      </c>
      <c r="D35" s="23" t="s">
        <v>143</v>
      </c>
      <c r="E35" s="24" t="s">
        <v>4</v>
      </c>
      <c r="F35" s="28">
        <f ca="1">SUMIF('SAE Custeio'!$K$4:$L$497,PTRES!C35,'SAE Custeio'!$L$4:$L$497)</f>
        <v>94227.38</v>
      </c>
    </row>
    <row r="36" spans="1:6" ht="24.95" customHeight="1" x14ac:dyDescent="0.2">
      <c r="A36" s="132"/>
      <c r="B36" s="132" t="s">
        <v>14</v>
      </c>
      <c r="C36" s="25">
        <v>174234</v>
      </c>
      <c r="D36" s="23" t="s">
        <v>145</v>
      </c>
      <c r="E36" s="24" t="s">
        <v>12</v>
      </c>
      <c r="F36" s="28">
        <f ca="1">SUMIF('SAE Investimento'!$K$4:$L$34,PTRES!C36,'SAE Investimento'!$L$4:$L$34)</f>
        <v>0</v>
      </c>
    </row>
    <row r="37" spans="1:6" ht="24.95" customHeight="1" x14ac:dyDescent="0.2">
      <c r="A37" s="132"/>
      <c r="B37" s="132"/>
      <c r="C37" s="25">
        <v>174234</v>
      </c>
      <c r="D37" s="23" t="s">
        <v>143</v>
      </c>
      <c r="E37" s="24" t="s">
        <v>4</v>
      </c>
      <c r="F37" s="28">
        <f ca="1">SUMIF('SAE Custeio'!$K$4:$L$497,PTRES!C37,'SAE Custeio'!$L$4:$L$497)</f>
        <v>48927.130000000005</v>
      </c>
    </row>
    <row r="38" spans="1:6" ht="24.95" customHeight="1" x14ac:dyDescent="0.2">
      <c r="A38" s="132"/>
      <c r="B38" s="132"/>
      <c r="C38" s="25">
        <v>174246</v>
      </c>
      <c r="D38" s="23" t="s">
        <v>143</v>
      </c>
      <c r="E38" s="24" t="s">
        <v>4</v>
      </c>
      <c r="F38" s="28">
        <f ca="1">SUMIF('SAE Custeio'!$K$4:$L$497,PTRES!C38,'SAE Custeio'!$L$4:$L$497)</f>
        <v>0</v>
      </c>
    </row>
    <row r="39" spans="1:6" ht="24.95" customHeight="1" x14ac:dyDescent="0.2">
      <c r="A39" s="132"/>
      <c r="B39" s="132"/>
      <c r="C39" s="25">
        <v>174252</v>
      </c>
      <c r="D39" s="23" t="s">
        <v>143</v>
      </c>
      <c r="E39" s="24" t="s">
        <v>4</v>
      </c>
      <c r="F39" s="28">
        <f ca="1">SUMIF('SAE Custeio'!$K$4:$L$497,PTRES!C39,'SAE Custeio'!$L$4:$L$497)</f>
        <v>552227.76</v>
      </c>
    </row>
    <row r="40" spans="1:6" ht="24.95" customHeight="1" x14ac:dyDescent="0.2">
      <c r="A40" s="132"/>
      <c r="B40" s="132" t="s">
        <v>15</v>
      </c>
      <c r="C40" s="25">
        <v>174238</v>
      </c>
      <c r="D40" s="23" t="s">
        <v>145</v>
      </c>
      <c r="E40" s="24" t="s">
        <v>12</v>
      </c>
      <c r="F40" s="28">
        <f ca="1">SUMIF('SAE Investimento'!$K$4:$L$34,PTRES!C40,'SAE Investimento'!$L$4:$L$34)</f>
        <v>52316.800000000003</v>
      </c>
    </row>
    <row r="41" spans="1:6" ht="24.95" customHeight="1" x14ac:dyDescent="0.2">
      <c r="A41" s="132"/>
      <c r="B41" s="132"/>
      <c r="C41" s="25">
        <v>174238</v>
      </c>
      <c r="D41" s="23" t="s">
        <v>143</v>
      </c>
      <c r="E41" s="24" t="s">
        <v>4</v>
      </c>
      <c r="F41" s="28">
        <f ca="1">SUMIF('SAE Custeio'!$K$4:$L$497,PTRES!C41,'SAE Custeio'!$L$4:$L$497)</f>
        <v>55600</v>
      </c>
    </row>
    <row r="42" spans="1:6" ht="24.95" customHeight="1" x14ac:dyDescent="0.2">
      <c r="A42" s="132"/>
      <c r="B42" s="132"/>
      <c r="C42" s="25">
        <v>174264</v>
      </c>
      <c r="D42" s="23" t="s">
        <v>143</v>
      </c>
      <c r="E42" s="24" t="s">
        <v>4</v>
      </c>
      <c r="F42" s="28">
        <f ca="1">SUMIF('SAE Custeio'!$K$4:$L$497,PTRES!C42,'SAE Custeio'!$L$4:$L$497)</f>
        <v>248745.54</v>
      </c>
    </row>
    <row r="43" spans="1:6" ht="24.95" customHeight="1" x14ac:dyDescent="0.2">
      <c r="A43" s="132"/>
      <c r="B43" s="132"/>
      <c r="C43" s="25">
        <v>174268</v>
      </c>
      <c r="D43" s="23" t="s">
        <v>143</v>
      </c>
      <c r="E43" s="24" t="s">
        <v>4</v>
      </c>
      <c r="F43" s="28">
        <f ca="1">SUMIF('SAE Custeio'!$K$4:$L$497,PTRES!C43,'SAE Custeio'!$L$4:$L$497)</f>
        <v>5000</v>
      </c>
    </row>
    <row r="44" spans="1:6" ht="24.95" customHeight="1" x14ac:dyDescent="0.2">
      <c r="A44" s="132"/>
      <c r="B44" s="132"/>
      <c r="C44" s="25">
        <v>174271</v>
      </c>
      <c r="D44" s="23" t="s">
        <v>143</v>
      </c>
      <c r="E44" s="24" t="s">
        <v>4</v>
      </c>
      <c r="F44" s="28">
        <f ca="1">SUMIF('SAE Custeio'!$K$4:$L$497,PTRES!C44,'SAE Custeio'!$L$4:$L$497)</f>
        <v>3441.61</v>
      </c>
    </row>
    <row r="45" spans="1:6" ht="24.95" customHeight="1" x14ac:dyDescent="0.2">
      <c r="A45" s="132"/>
      <c r="B45" s="132" t="s">
        <v>16</v>
      </c>
      <c r="C45" s="25">
        <v>174236</v>
      </c>
      <c r="D45" s="23" t="s">
        <v>145</v>
      </c>
      <c r="E45" s="24" t="s">
        <v>12</v>
      </c>
      <c r="F45" s="28">
        <f ca="1">SUMIF('SAE Investimento'!$K$4:$L$34,PTRES!C45,'SAE Investimento'!$L$4:$L$34)</f>
        <v>0</v>
      </c>
    </row>
    <row r="46" spans="1:6" ht="24.95" customHeight="1" x14ac:dyDescent="0.2">
      <c r="A46" s="132"/>
      <c r="B46" s="132"/>
      <c r="C46" s="25">
        <v>174236</v>
      </c>
      <c r="D46" s="23" t="s">
        <v>143</v>
      </c>
      <c r="E46" s="24" t="s">
        <v>4</v>
      </c>
      <c r="F46" s="28">
        <f ca="1">SUMIF('SAE Custeio'!$K$4:$L$497,PTRES!C46,'SAE Custeio'!$L$4:$L$497)</f>
        <v>10000</v>
      </c>
    </row>
    <row r="47" spans="1:6" ht="24.95" customHeight="1" x14ac:dyDescent="0.2">
      <c r="A47" s="132"/>
      <c r="B47" s="132"/>
      <c r="C47" s="25">
        <v>174247</v>
      </c>
      <c r="D47" s="23" t="s">
        <v>143</v>
      </c>
      <c r="E47" s="24" t="s">
        <v>4</v>
      </c>
      <c r="F47" s="28">
        <f ca="1">SUMIF('SAE Custeio'!$K$4:$L$497,PTRES!C47,'SAE Custeio'!$L$4:$L$497)</f>
        <v>0</v>
      </c>
    </row>
    <row r="48" spans="1:6" ht="24.95" customHeight="1" x14ac:dyDescent="0.2">
      <c r="A48" s="132"/>
      <c r="B48" s="132"/>
      <c r="C48" s="25">
        <v>174253</v>
      </c>
      <c r="D48" s="23" t="s">
        <v>143</v>
      </c>
      <c r="E48" s="24" t="s">
        <v>4</v>
      </c>
      <c r="F48" s="28">
        <f ca="1">SUMIF('SAE Custeio'!$K$4:$L$497,PTRES!C48,'SAE Custeio'!$L$4:$L$497)</f>
        <v>72556.69</v>
      </c>
    </row>
    <row r="49" spans="1:6" ht="24.95" customHeight="1" x14ac:dyDescent="0.2">
      <c r="A49" s="132"/>
      <c r="B49" s="132"/>
      <c r="C49" s="25">
        <v>174259</v>
      </c>
      <c r="D49" s="23" t="s">
        <v>143</v>
      </c>
      <c r="E49" s="24" t="s">
        <v>4</v>
      </c>
      <c r="F49" s="28">
        <f ca="1">SUMIF('SAE Custeio'!$K$4:$L$497,PTRES!C49,'SAE Custeio'!$L$4:$L$497)</f>
        <v>0</v>
      </c>
    </row>
    <row r="50" spans="1:6" ht="24.95" customHeight="1" x14ac:dyDescent="0.2">
      <c r="A50" s="132" t="s">
        <v>17</v>
      </c>
      <c r="B50" s="132" t="s">
        <v>19</v>
      </c>
      <c r="C50" s="25">
        <v>174241</v>
      </c>
      <c r="D50" s="23" t="s">
        <v>145</v>
      </c>
      <c r="E50" s="24" t="s">
        <v>12</v>
      </c>
      <c r="F50" s="28">
        <f ca="1">SUMIF('SAE Investimento'!$K$4:$L$34,PTRES!C50,'SAE Investimento'!$L$4:$L$34)</f>
        <v>0</v>
      </c>
    </row>
    <row r="51" spans="1:6" ht="24.95" customHeight="1" x14ac:dyDescent="0.2">
      <c r="A51" s="132"/>
      <c r="B51" s="132"/>
      <c r="C51" s="25">
        <v>174241</v>
      </c>
      <c r="D51" s="23" t="s">
        <v>143</v>
      </c>
      <c r="E51" s="24" t="s">
        <v>4</v>
      </c>
      <c r="F51" s="28">
        <f ca="1">SUMIF('SAE Custeio'!$K$4:$L$497,PTRES!C51,'SAE Custeio'!$L$4:$L$497)</f>
        <v>81897.279999999999</v>
      </c>
    </row>
    <row r="52" spans="1:6" ht="24.95" customHeight="1" x14ac:dyDescent="0.2">
      <c r="A52" s="132"/>
      <c r="B52" s="132"/>
      <c r="C52" s="25">
        <v>174269</v>
      </c>
      <c r="D52" s="23" t="s">
        <v>145</v>
      </c>
      <c r="E52" s="24" t="s">
        <v>12</v>
      </c>
      <c r="F52" s="28">
        <f ca="1">SUMIF('SAE Investimento'!$K$4:$L$34,PTRES!C52,'SAE Investimento'!$L$4:$L$34)</f>
        <v>0</v>
      </c>
    </row>
    <row r="53" spans="1:6" ht="24.95" customHeight="1" x14ac:dyDescent="0.2">
      <c r="A53" s="132"/>
      <c r="B53" s="132"/>
      <c r="C53" s="25">
        <v>174269</v>
      </c>
      <c r="D53" s="23" t="s">
        <v>143</v>
      </c>
      <c r="E53" s="24" t="s">
        <v>4</v>
      </c>
      <c r="F53" s="28">
        <f ca="1">SUMIF('SAE Custeio'!$K$4:$L$497,PTRES!C53,'SAE Custeio'!$L$4:$L$497)</f>
        <v>48016.800000000003</v>
      </c>
    </row>
    <row r="54" spans="1:6" ht="24.95" customHeight="1" x14ac:dyDescent="0.2">
      <c r="A54" s="132"/>
      <c r="B54" s="132"/>
      <c r="C54" s="25">
        <v>174272</v>
      </c>
      <c r="D54" s="23" t="s">
        <v>143</v>
      </c>
      <c r="E54" s="24" t="s">
        <v>4</v>
      </c>
      <c r="F54" s="28">
        <f ca="1">SUMIF('SAE Custeio'!$K$4:$L$497,PTRES!C54,'SAE Custeio'!$L$4:$L$497)</f>
        <v>0</v>
      </c>
    </row>
    <row r="55" spans="1:6" ht="24.95" customHeight="1" x14ac:dyDescent="0.2">
      <c r="A55" s="132"/>
      <c r="B55" s="132"/>
      <c r="C55" s="25">
        <v>174273</v>
      </c>
      <c r="D55" s="23" t="s">
        <v>143</v>
      </c>
      <c r="E55" s="24" t="s">
        <v>4</v>
      </c>
      <c r="F55" s="28">
        <f ca="1">SUMIF('SAE Custeio'!$K$4:$L$497,PTRES!C55,'SAE Custeio'!$L$4:$L$497)</f>
        <v>0</v>
      </c>
    </row>
    <row r="56" spans="1:6" ht="24.95" customHeight="1" x14ac:dyDescent="0.2">
      <c r="A56" s="132"/>
      <c r="B56" s="132" t="s">
        <v>20</v>
      </c>
      <c r="C56" s="25">
        <v>174242</v>
      </c>
      <c r="D56" s="23" t="s">
        <v>145</v>
      </c>
      <c r="E56" s="24" t="s">
        <v>12</v>
      </c>
      <c r="F56" s="28">
        <f ca="1">SUMIF('SAE Investimento'!$K$4:$L$34,PTRES!C56,'SAE Investimento'!$L$4:$L$34)</f>
        <v>0</v>
      </c>
    </row>
    <row r="57" spans="1:6" ht="24.95" customHeight="1" x14ac:dyDescent="0.2">
      <c r="A57" s="132"/>
      <c r="B57" s="132"/>
      <c r="C57" s="25">
        <v>174242</v>
      </c>
      <c r="D57" s="23" t="s">
        <v>143</v>
      </c>
      <c r="E57" s="24" t="s">
        <v>4</v>
      </c>
      <c r="F57" s="28">
        <f ca="1">SUMIF('SAE Custeio'!$K$4:$L$497,PTRES!C57,'SAE Custeio'!$L$4:$L$497)</f>
        <v>0</v>
      </c>
    </row>
    <row r="58" spans="1:6" ht="24.95" customHeight="1" x14ac:dyDescent="0.2">
      <c r="A58" s="132"/>
      <c r="B58" s="132"/>
      <c r="C58" s="25">
        <v>174249</v>
      </c>
      <c r="D58" s="23" t="s">
        <v>145</v>
      </c>
      <c r="E58" s="24" t="s">
        <v>12</v>
      </c>
      <c r="F58" s="28">
        <f ca="1">SUMIF('SAE Investimento'!$K$4:$L$34,PTRES!C58,'SAE Investimento'!$L$4:$L$34)</f>
        <v>0</v>
      </c>
    </row>
    <row r="59" spans="1:6" ht="24.95" customHeight="1" x14ac:dyDescent="0.2">
      <c r="A59" s="132"/>
      <c r="B59" s="132"/>
      <c r="C59" s="25">
        <v>174249</v>
      </c>
      <c r="D59" s="23" t="s">
        <v>143</v>
      </c>
      <c r="E59" s="24" t="s">
        <v>4</v>
      </c>
      <c r="F59" s="28">
        <f ca="1">SUMIF('SAE Custeio'!$K$4:$L$497,PTRES!C59,'SAE Custeio'!$L$4:$L$497)</f>
        <v>0</v>
      </c>
    </row>
    <row r="60" spans="1:6" ht="24.95" customHeight="1" x14ac:dyDescent="0.2">
      <c r="A60" s="132"/>
      <c r="B60" s="132"/>
      <c r="C60" s="25">
        <v>174254</v>
      </c>
      <c r="D60" s="23" t="s">
        <v>143</v>
      </c>
      <c r="E60" s="24" t="s">
        <v>4</v>
      </c>
      <c r="F60" s="28">
        <f ca="1">SUMIF('SAE Custeio'!$K$4:$L$497,PTRES!C60,'SAE Custeio'!$L$4:$L$497)</f>
        <v>90114</v>
      </c>
    </row>
    <row r="61" spans="1:6" ht="24.95" customHeight="1" x14ac:dyDescent="0.2">
      <c r="A61" s="132"/>
      <c r="B61" s="132"/>
      <c r="C61" s="25">
        <v>174260</v>
      </c>
      <c r="D61" s="23" t="s">
        <v>143</v>
      </c>
      <c r="E61" s="24" t="s">
        <v>4</v>
      </c>
      <c r="F61" s="28">
        <f ca="1">SUMIF('SAE Custeio'!$K$4:$L$497,PTRES!C61,'SAE Custeio'!$L$4:$L$497)</f>
        <v>106630.78</v>
      </c>
    </row>
    <row r="62" spans="1:6" ht="24.95" customHeight="1" x14ac:dyDescent="0.2">
      <c r="A62" s="132"/>
      <c r="B62" s="132"/>
      <c r="C62" s="25">
        <v>174265</v>
      </c>
      <c r="D62" s="23" t="s">
        <v>143</v>
      </c>
      <c r="E62" s="24" t="s">
        <v>4</v>
      </c>
      <c r="F62" s="28">
        <f ca="1">SUMIF('SAE Custeio'!$K$4:$L$497,PTRES!C62,'SAE Custeio'!$L$4:$L$497)</f>
        <v>0</v>
      </c>
    </row>
    <row r="63" spans="1:6" ht="24.95" customHeight="1" x14ac:dyDescent="0.2">
      <c r="A63" s="132"/>
      <c r="B63" s="132"/>
      <c r="C63" s="25">
        <v>174270</v>
      </c>
      <c r="D63" s="23" t="s">
        <v>143</v>
      </c>
      <c r="E63" s="24" t="s">
        <v>4</v>
      </c>
      <c r="F63" s="28">
        <f ca="1">SUMIF('SAE Custeio'!$K$4:$L$497,PTRES!C63,'SAE Custeio'!$L$4:$L$497)</f>
        <v>207158.72</v>
      </c>
    </row>
    <row r="64" spans="1:6" ht="24.95" customHeight="1" x14ac:dyDescent="0.2">
      <c r="A64" s="132" t="s">
        <v>21</v>
      </c>
      <c r="B64" s="23" t="s">
        <v>22</v>
      </c>
      <c r="C64" s="25">
        <v>174248</v>
      </c>
      <c r="D64" s="23" t="s">
        <v>143</v>
      </c>
      <c r="E64" s="24" t="s">
        <v>4</v>
      </c>
      <c r="F64" s="28">
        <f ca="1">SUMIF('SAE Custeio'!$K$4:$L$497,PTRES!C64,'SAE Custeio'!$L$4:$L$497)</f>
        <v>1218532</v>
      </c>
    </row>
    <row r="65" spans="1:6" ht="24.95" customHeight="1" x14ac:dyDescent="0.2">
      <c r="A65" s="132"/>
      <c r="B65" s="132" t="s">
        <v>23</v>
      </c>
      <c r="C65" s="25">
        <v>174233</v>
      </c>
      <c r="D65" s="23" t="s">
        <v>143</v>
      </c>
      <c r="E65" s="24" t="s">
        <v>4</v>
      </c>
      <c r="F65" s="28">
        <f ca="1">SUMIF('SAE Custeio'!$K$4:$L$497,PTRES!C65,'SAE Custeio'!$L$4:$L$497)</f>
        <v>0</v>
      </c>
    </row>
    <row r="66" spans="1:6" ht="24.95" customHeight="1" x14ac:dyDescent="0.2">
      <c r="A66" s="132"/>
      <c r="B66" s="132"/>
      <c r="C66" s="25">
        <v>174245</v>
      </c>
      <c r="D66" s="23" t="s">
        <v>145</v>
      </c>
      <c r="E66" s="24" t="s">
        <v>12</v>
      </c>
      <c r="F66" s="28">
        <f ca="1">SUMIF('SAE Investimento'!$K$4:$L$34,PTRES!C66,'SAE Investimento'!$L$4:$L$34)</f>
        <v>0</v>
      </c>
    </row>
    <row r="67" spans="1:6" ht="24.95" customHeight="1" x14ac:dyDescent="0.2">
      <c r="A67" s="132"/>
      <c r="B67" s="132"/>
      <c r="C67" s="25">
        <v>174245</v>
      </c>
      <c r="D67" s="23" t="s">
        <v>143</v>
      </c>
      <c r="E67" s="24" t="s">
        <v>4</v>
      </c>
      <c r="F67" s="28">
        <f ca="1">SUMIF('SAE Custeio'!$K$4:$L$497,PTRES!C67,'SAE Custeio'!$L$4:$L$497)</f>
        <v>184052.83000000002</v>
      </c>
    </row>
    <row r="68" spans="1:6" ht="24.95" customHeight="1" x14ac:dyDescent="0.2">
      <c r="A68" s="132"/>
      <c r="B68" s="132"/>
      <c r="C68" s="25">
        <v>174257</v>
      </c>
      <c r="D68" s="23" t="s">
        <v>143</v>
      </c>
      <c r="E68" s="24" t="s">
        <v>4</v>
      </c>
      <c r="F68" s="28">
        <f ca="1">SUMIF('SAE Custeio'!$K$4:$L$497,PTRES!C68,'SAE Custeio'!$L$4:$L$497)</f>
        <v>0</v>
      </c>
    </row>
    <row r="69" spans="1:6" ht="24.95" customHeight="1" x14ac:dyDescent="0.2">
      <c r="A69" s="132"/>
      <c r="B69" s="132"/>
      <c r="C69" s="25">
        <v>174262</v>
      </c>
      <c r="D69" s="23" t="s">
        <v>143</v>
      </c>
      <c r="E69" s="24" t="s">
        <v>4</v>
      </c>
      <c r="F69" s="28">
        <f ca="1">SUMIF('SAE Custeio'!$K$4:$L$497,PTRES!C69,'SAE Custeio'!$L$4:$L$497)</f>
        <v>0</v>
      </c>
    </row>
    <row r="70" spans="1:6" ht="24.95" customHeight="1" x14ac:dyDescent="0.2">
      <c r="A70" s="132"/>
      <c r="B70" s="132"/>
      <c r="C70" s="25">
        <v>174267</v>
      </c>
      <c r="D70" s="23" t="s">
        <v>145</v>
      </c>
      <c r="E70" s="24" t="s">
        <v>12</v>
      </c>
      <c r="F70" s="28">
        <f ca="1">SUMIF('SAE Investimento'!$K$4:$L$34,PTRES!C70,'SAE Investimento'!$L$4:$L$34)</f>
        <v>51535.83</v>
      </c>
    </row>
    <row r="71" spans="1:6" ht="24.95" customHeight="1" x14ac:dyDescent="0.2">
      <c r="A71" s="132"/>
      <c r="B71" s="132"/>
      <c r="C71" s="25">
        <v>174267</v>
      </c>
      <c r="D71" s="23" t="s">
        <v>143</v>
      </c>
      <c r="E71" s="24" t="s">
        <v>4</v>
      </c>
      <c r="F71" s="28">
        <f ca="1">SUMIF('SAE Custeio'!$K$4:$L$497,PTRES!C71,'SAE Custeio'!$L$4:$L$497)</f>
        <v>1715.29</v>
      </c>
    </row>
    <row r="72" spans="1:6" ht="24.95" customHeight="1" x14ac:dyDescent="0.2">
      <c r="A72" s="132"/>
      <c r="B72" s="132" t="s">
        <v>24</v>
      </c>
      <c r="C72" s="25">
        <v>174239</v>
      </c>
      <c r="D72" s="23" t="s">
        <v>145</v>
      </c>
      <c r="E72" s="24" t="s">
        <v>12</v>
      </c>
      <c r="F72" s="28">
        <f ca="1">SUMIF('SAE Investimento'!$K$4:$L$34,PTRES!C72,'SAE Investimento'!$L$4:$L$34)</f>
        <v>55343.3</v>
      </c>
    </row>
    <row r="73" spans="1:6" ht="24.95" customHeight="1" x14ac:dyDescent="0.2">
      <c r="A73" s="132"/>
      <c r="B73" s="132"/>
      <c r="C73" s="25">
        <v>174239</v>
      </c>
      <c r="D73" s="23" t="s">
        <v>143</v>
      </c>
      <c r="E73" s="24" t="s">
        <v>4</v>
      </c>
      <c r="F73" s="28">
        <f ca="1">SUMIF('SAE Custeio'!$K$4:$L$497,PTRES!C73,'SAE Custeio'!$L$4:$L$497)</f>
        <v>143300.54</v>
      </c>
    </row>
    <row r="74" spans="1:6" ht="24.95" customHeight="1" x14ac:dyDescent="0.2">
      <c r="A74" s="132" t="s">
        <v>25</v>
      </c>
      <c r="B74" s="132" t="s">
        <v>26</v>
      </c>
      <c r="C74" s="25">
        <v>174232</v>
      </c>
      <c r="D74" s="23" t="s">
        <v>145</v>
      </c>
      <c r="E74" s="24" t="s">
        <v>12</v>
      </c>
      <c r="F74" s="28">
        <f ca="1">SUMIF('SAE Investimento'!$K$4:$L$34,PTRES!C74,'SAE Investimento'!$L$4:$L$34)</f>
        <v>500000</v>
      </c>
    </row>
    <row r="75" spans="1:6" ht="24.95" customHeight="1" x14ac:dyDescent="0.2">
      <c r="A75" s="132"/>
      <c r="B75" s="132"/>
      <c r="C75" s="25">
        <v>174232</v>
      </c>
      <c r="D75" s="23" t="s">
        <v>143</v>
      </c>
      <c r="E75" s="24" t="s">
        <v>4</v>
      </c>
      <c r="F75" s="28">
        <f ca="1">SUMIF('SAE Custeio'!$K$4:$L$497,PTRES!C75,'SAE Custeio'!$L$4:$L$497)</f>
        <v>132704.32000000001</v>
      </c>
    </row>
    <row r="76" spans="1:6" ht="24.95" customHeight="1" x14ac:dyDescent="0.2">
      <c r="A76" s="132"/>
      <c r="B76" s="132"/>
      <c r="C76" s="25">
        <v>189939</v>
      </c>
      <c r="D76" s="23" t="s">
        <v>143</v>
      </c>
      <c r="E76" s="24" t="s">
        <v>4</v>
      </c>
      <c r="F76" s="28">
        <f ca="1">SUMIF('SAE Custeio'!$K$4:$L$497,PTRES!C76,'SAE Custeio'!$L$4:$L$497)</f>
        <v>37630.000000000007</v>
      </c>
    </row>
    <row r="77" spans="1:6" ht="24.95" customHeight="1" x14ac:dyDescent="0.2">
      <c r="A77" s="132"/>
      <c r="B77" s="132" t="s">
        <v>27</v>
      </c>
      <c r="C77" s="25">
        <v>174224</v>
      </c>
      <c r="D77" s="23" t="s">
        <v>143</v>
      </c>
      <c r="E77" s="24" t="s">
        <v>4</v>
      </c>
      <c r="F77" s="28">
        <f ca="1">SUMIF('SAE Custeio'!$K$4:$L$497,PTRES!C77,'SAE Custeio'!$L$4:$L$497)</f>
        <v>186638.96000000002</v>
      </c>
    </row>
    <row r="78" spans="1:6" ht="24.95" customHeight="1" x14ac:dyDescent="0.2">
      <c r="A78" s="132"/>
      <c r="B78" s="132"/>
      <c r="C78" s="25">
        <v>174225</v>
      </c>
      <c r="D78" s="23" t="s">
        <v>143</v>
      </c>
      <c r="E78" s="24" t="s">
        <v>4</v>
      </c>
      <c r="F78" s="28">
        <f ca="1">SUMIF('SAE Custeio'!$K$4:$L$497,PTRES!C78,'SAE Custeio'!$L$4:$L$497)</f>
        <v>14023.21</v>
      </c>
    </row>
    <row r="79" spans="1:6" ht="24.95" customHeight="1" x14ac:dyDescent="0.2">
      <c r="A79" s="132"/>
      <c r="B79" s="132"/>
      <c r="C79" s="25">
        <v>188023</v>
      </c>
      <c r="D79" s="23" t="s">
        <v>143</v>
      </c>
      <c r="E79" s="24" t="s">
        <v>4</v>
      </c>
      <c r="F79" s="28">
        <f ca="1">SUMIF('SAE Custeio'!$K$4:$L$497,PTRES!C79,'SAE Custeio'!$L$4:$L$497)</f>
        <v>0</v>
      </c>
    </row>
    <row r="80" spans="1:6" ht="24.95" customHeight="1" x14ac:dyDescent="0.2">
      <c r="A80" s="132"/>
      <c r="B80" s="132"/>
      <c r="C80" s="25">
        <v>188024</v>
      </c>
      <c r="D80" s="23" t="s">
        <v>143</v>
      </c>
      <c r="E80" s="24" t="s">
        <v>4</v>
      </c>
      <c r="F80" s="28">
        <f ca="1">SUMIF('SAE Custeio'!$K$4:$L$497,PTRES!C80,'SAE Custeio'!$L$4:$L$497)</f>
        <v>0</v>
      </c>
    </row>
    <row r="81" spans="1:7" ht="24.95" customHeight="1" x14ac:dyDescent="0.2">
      <c r="A81" s="132"/>
      <c r="B81" s="23" t="s">
        <v>28</v>
      </c>
      <c r="C81" s="25">
        <v>174222</v>
      </c>
      <c r="D81" s="23" t="s">
        <v>144</v>
      </c>
      <c r="E81" s="24" t="s">
        <v>5</v>
      </c>
      <c r="F81" s="28">
        <f ca="1">SUMIF('SAE Custeio'!$K$4:$L$497,PTRES!C81,'SAE Custeio'!$L$4:$L$497)</f>
        <v>0</v>
      </c>
    </row>
    <row r="82" spans="1:7" ht="24.95" customHeight="1" x14ac:dyDescent="0.2">
      <c r="A82" s="132"/>
      <c r="B82" s="132" t="s">
        <v>29</v>
      </c>
      <c r="C82" s="25">
        <v>174223</v>
      </c>
      <c r="D82" s="23" t="s">
        <v>143</v>
      </c>
      <c r="E82" s="24" t="s">
        <v>4</v>
      </c>
      <c r="F82" s="28">
        <f ca="1">SUMIF('SAE Custeio'!$K$4:$L$497,PTRES!C82,'SAE Custeio'!$L$4:$L$497)</f>
        <v>0</v>
      </c>
    </row>
    <row r="83" spans="1:7" ht="24.95" customHeight="1" x14ac:dyDescent="0.2">
      <c r="A83" s="132"/>
      <c r="B83" s="132"/>
      <c r="C83" s="25">
        <v>174226</v>
      </c>
      <c r="D83" s="23" t="s">
        <v>143</v>
      </c>
      <c r="E83" s="24" t="s">
        <v>4</v>
      </c>
      <c r="F83" s="28">
        <f ca="1">SUMIF('SAE Custeio'!$K$4:$L$497,PTRES!C83,'SAE Custeio'!$L$4:$L$497)</f>
        <v>0</v>
      </c>
    </row>
    <row r="84" spans="1:7" ht="24.95" customHeight="1" x14ac:dyDescent="0.2">
      <c r="A84" s="132"/>
      <c r="B84" s="132"/>
      <c r="C84" s="25">
        <v>174227</v>
      </c>
      <c r="D84" s="23" t="s">
        <v>143</v>
      </c>
      <c r="E84" s="24" t="s">
        <v>4</v>
      </c>
      <c r="F84" s="28">
        <f ca="1">SUMIF('SAE Custeio'!$K$4:$L$497,PTRES!C84,'SAE Custeio'!$L$4:$L$497)</f>
        <v>1265404.1100000001</v>
      </c>
    </row>
    <row r="85" spans="1:7" ht="24.95" customHeight="1" x14ac:dyDescent="0.2">
      <c r="A85" s="132"/>
      <c r="B85" s="132"/>
      <c r="C85" s="25">
        <v>188022</v>
      </c>
      <c r="D85" s="23" t="s">
        <v>143</v>
      </c>
      <c r="E85" s="24" t="s">
        <v>4</v>
      </c>
      <c r="F85" s="28">
        <f ca="1">SUMIF('SAE Custeio'!$K$4:$L$497,PTRES!C85,'SAE Custeio'!$L$4:$L$497)</f>
        <v>26306.19999999999</v>
      </c>
    </row>
    <row r="86" spans="1:7" ht="24.95" customHeight="1" x14ac:dyDescent="0.2">
      <c r="A86" s="132"/>
      <c r="B86" s="132"/>
      <c r="C86" s="25">
        <v>188025</v>
      </c>
      <c r="D86" s="23" t="s">
        <v>143</v>
      </c>
      <c r="E86" s="24" t="s">
        <v>4</v>
      </c>
      <c r="F86" s="28">
        <f ca="1">SUMIF('SAE Custeio'!$K$4:$L$497,PTRES!C86,'SAE Custeio'!$L$4:$L$497)</f>
        <v>0</v>
      </c>
    </row>
    <row r="87" spans="1:7" ht="24.95" customHeight="1" x14ac:dyDescent="0.2">
      <c r="A87" s="132"/>
      <c r="B87" s="132"/>
      <c r="C87" s="25">
        <v>188026</v>
      </c>
      <c r="D87" s="23" t="s">
        <v>143</v>
      </c>
      <c r="E87" s="24" t="s">
        <v>4</v>
      </c>
      <c r="F87" s="28">
        <f ca="1">SUMIF('SAE Custeio'!$K$4:$L$497,PTRES!C87,'SAE Custeio'!$L$4:$L$497)</f>
        <v>0</v>
      </c>
    </row>
    <row r="88" spans="1:7" ht="24.95" customHeight="1" x14ac:dyDescent="0.2">
      <c r="A88" s="132"/>
      <c r="B88" s="23" t="s">
        <v>30</v>
      </c>
      <c r="C88" s="25">
        <v>174237</v>
      </c>
      <c r="D88" s="23" t="s">
        <v>143</v>
      </c>
      <c r="E88" s="24" t="s">
        <v>4</v>
      </c>
      <c r="F88" s="28">
        <f ca="1">SUMIF('SAE Custeio'!$K$4:$L$497,PTRES!C88,'SAE Custeio'!$L$4:$L$497)</f>
        <v>154148.78999999998</v>
      </c>
      <c r="G88" s="54"/>
    </row>
    <row r="89" spans="1:7" ht="24.95" customHeight="1" x14ac:dyDescent="0.2">
      <c r="A89" s="89" t="s">
        <v>174</v>
      </c>
      <c r="B89" s="87"/>
      <c r="C89" s="88"/>
      <c r="D89" s="87"/>
      <c r="E89" s="87"/>
      <c r="F89" s="90">
        <f ca="1">SUM(F3:F88)</f>
        <v>11965093.539999999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3:A20"/>
    <mergeCell ref="B3:B8"/>
    <mergeCell ref="B9:B13"/>
    <mergeCell ref="B15:B19"/>
    <mergeCell ref="B45:B49"/>
    <mergeCell ref="A50:A63"/>
    <mergeCell ref="B50:B55"/>
    <mergeCell ref="B56:B63"/>
    <mergeCell ref="A21:A49"/>
    <mergeCell ref="B21:B31"/>
    <mergeCell ref="B32:B35"/>
    <mergeCell ref="B36:B39"/>
    <mergeCell ref="B40:B44"/>
    <mergeCell ref="A74:A88"/>
    <mergeCell ref="B74:B76"/>
    <mergeCell ref="B77:B80"/>
    <mergeCell ref="B82:B87"/>
    <mergeCell ref="A64:A73"/>
    <mergeCell ref="B65:B71"/>
    <mergeCell ref="B72:B7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D63" sqref="D63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168</v>
      </c>
    </row>
    <row r="3" spans="1:7" ht="45" x14ac:dyDescent="0.2">
      <c r="A3" s="134" t="s">
        <v>32</v>
      </c>
      <c r="B3" s="134"/>
      <c r="C3" s="95" t="s">
        <v>169</v>
      </c>
      <c r="D3" s="96" t="s">
        <v>0</v>
      </c>
      <c r="E3" s="96" t="s">
        <v>170</v>
      </c>
      <c r="F3" s="96" t="s">
        <v>171</v>
      </c>
      <c r="G3" s="97" t="s">
        <v>172</v>
      </c>
    </row>
    <row r="4" spans="1:7" ht="33.75" x14ac:dyDescent="0.2">
      <c r="A4" s="134"/>
      <c r="B4" s="134"/>
      <c r="C4" s="98" t="s">
        <v>1</v>
      </c>
      <c r="D4" s="99" t="s">
        <v>173</v>
      </c>
      <c r="E4" s="99" t="s">
        <v>173</v>
      </c>
      <c r="F4" s="99" t="s">
        <v>173</v>
      </c>
      <c r="G4" s="100" t="s">
        <v>173</v>
      </c>
    </row>
    <row r="5" spans="1:7" ht="22.5" x14ac:dyDescent="0.2">
      <c r="A5" s="133" t="s">
        <v>2</v>
      </c>
      <c r="B5" s="133" t="s">
        <v>3</v>
      </c>
      <c r="C5" s="101" t="s">
        <v>4</v>
      </c>
      <c r="D5" s="102">
        <v>1832000</v>
      </c>
      <c r="E5" s="102">
        <v>548472.65</v>
      </c>
      <c r="F5" s="102">
        <v>548472.65</v>
      </c>
      <c r="G5" s="103">
        <v>548472.65</v>
      </c>
    </row>
    <row r="6" spans="1:7" ht="22.5" x14ac:dyDescent="0.2">
      <c r="A6" s="133"/>
      <c r="B6" s="133"/>
      <c r="C6" s="101" t="s">
        <v>5</v>
      </c>
      <c r="D6" s="102">
        <v>5826364</v>
      </c>
      <c r="E6" s="102">
        <v>4757823</v>
      </c>
      <c r="F6" s="102">
        <v>4757823</v>
      </c>
      <c r="G6" s="103">
        <v>4757823</v>
      </c>
    </row>
    <row r="7" spans="1:7" x14ac:dyDescent="0.2">
      <c r="A7" s="133"/>
      <c r="B7" s="133"/>
      <c r="C7" s="104" t="s">
        <v>6</v>
      </c>
      <c r="D7" s="105">
        <v>7658364</v>
      </c>
      <c r="E7" s="105">
        <v>5306295.6500000004</v>
      </c>
      <c r="F7" s="105">
        <v>5306295.6500000004</v>
      </c>
      <c r="G7" s="106">
        <v>5306295.6500000004</v>
      </c>
    </row>
    <row r="8" spans="1:7" ht="22.5" x14ac:dyDescent="0.2">
      <c r="A8" s="133"/>
      <c r="B8" s="133" t="s">
        <v>7</v>
      </c>
      <c r="C8" s="101" t="s">
        <v>4</v>
      </c>
      <c r="D8" s="102">
        <v>119427</v>
      </c>
      <c r="E8" s="102">
        <v>113413.24</v>
      </c>
      <c r="F8" s="102">
        <v>110587.85</v>
      </c>
      <c r="G8" s="103">
        <v>110587.85</v>
      </c>
    </row>
    <row r="9" spans="1:7" x14ac:dyDescent="0.2">
      <c r="A9" s="133"/>
      <c r="B9" s="133"/>
      <c r="C9" s="104" t="s">
        <v>6</v>
      </c>
      <c r="D9" s="105">
        <v>119427</v>
      </c>
      <c r="E9" s="105">
        <v>113413.24</v>
      </c>
      <c r="F9" s="105">
        <v>110587.85</v>
      </c>
      <c r="G9" s="106">
        <v>110587.85</v>
      </c>
    </row>
    <row r="10" spans="1:7" ht="22.5" x14ac:dyDescent="0.2">
      <c r="A10" s="133"/>
      <c r="B10" s="133" t="s">
        <v>8</v>
      </c>
      <c r="C10" s="101" t="s">
        <v>4</v>
      </c>
      <c r="D10" s="102">
        <v>292262</v>
      </c>
      <c r="E10" s="102">
        <v>287942.40000000002</v>
      </c>
      <c r="F10" s="102">
        <v>287942.40000000002</v>
      </c>
      <c r="G10" s="103">
        <v>265735.5</v>
      </c>
    </row>
    <row r="11" spans="1:7" x14ac:dyDescent="0.2">
      <c r="A11" s="133"/>
      <c r="B11" s="133"/>
      <c r="C11" s="104" t="s">
        <v>6</v>
      </c>
      <c r="D11" s="105">
        <v>292262</v>
      </c>
      <c r="E11" s="105">
        <v>287942.40000000002</v>
      </c>
      <c r="F11" s="105">
        <v>287942.40000000002</v>
      </c>
      <c r="G11" s="106">
        <v>265735.5</v>
      </c>
    </row>
    <row r="12" spans="1:7" x14ac:dyDescent="0.2">
      <c r="A12" s="133"/>
      <c r="B12" s="133" t="s">
        <v>18</v>
      </c>
      <c r="C12" s="101" t="s">
        <v>12</v>
      </c>
      <c r="D12" s="102">
        <v>278139</v>
      </c>
      <c r="E12" s="102">
        <v>177290</v>
      </c>
      <c r="F12" s="102">
        <v>48590</v>
      </c>
      <c r="G12" s="103">
        <v>42090</v>
      </c>
    </row>
    <row r="13" spans="1:7" ht="22.5" x14ac:dyDescent="0.2">
      <c r="A13" s="133"/>
      <c r="B13" s="133"/>
      <c r="C13" s="101" t="s">
        <v>4</v>
      </c>
      <c r="D13" s="102">
        <v>3599872</v>
      </c>
      <c r="E13" s="102">
        <v>1461422.92</v>
      </c>
      <c r="F13" s="102">
        <v>1007989.59</v>
      </c>
      <c r="G13" s="103">
        <v>939001.03</v>
      </c>
    </row>
    <row r="14" spans="1:7" x14ac:dyDescent="0.2">
      <c r="A14" s="133"/>
      <c r="B14" s="133"/>
      <c r="C14" s="104" t="s">
        <v>6</v>
      </c>
      <c r="D14" s="105">
        <v>3878011</v>
      </c>
      <c r="E14" s="105">
        <v>1638712.92</v>
      </c>
      <c r="F14" s="105">
        <v>1056579.5900000001</v>
      </c>
      <c r="G14" s="106">
        <v>981091.03</v>
      </c>
    </row>
    <row r="15" spans="1:7" x14ac:dyDescent="0.2">
      <c r="A15" s="133"/>
      <c r="B15" s="133" t="s">
        <v>9</v>
      </c>
      <c r="C15" s="101" t="s">
        <v>12</v>
      </c>
      <c r="D15" s="102">
        <v>90000</v>
      </c>
      <c r="E15" s="102"/>
      <c r="F15" s="102"/>
      <c r="G15" s="103"/>
    </row>
    <row r="16" spans="1:7" ht="22.5" x14ac:dyDescent="0.2">
      <c r="A16" s="133"/>
      <c r="B16" s="133"/>
      <c r="C16" s="101" t="s">
        <v>4</v>
      </c>
      <c r="D16" s="102">
        <v>72470</v>
      </c>
      <c r="E16" s="102">
        <v>44290.14</v>
      </c>
      <c r="F16" s="102">
        <v>42790.14</v>
      </c>
      <c r="G16" s="103">
        <v>42552.73</v>
      </c>
    </row>
    <row r="17" spans="1:7" x14ac:dyDescent="0.2">
      <c r="A17" s="133"/>
      <c r="B17" s="133"/>
      <c r="C17" s="104" t="s">
        <v>6</v>
      </c>
      <c r="D17" s="105">
        <v>162470</v>
      </c>
      <c r="E17" s="105">
        <v>44290.14</v>
      </c>
      <c r="F17" s="105">
        <v>42790.14</v>
      </c>
      <c r="G17" s="106">
        <v>42552.73</v>
      </c>
    </row>
    <row r="18" spans="1:7" x14ac:dyDescent="0.2">
      <c r="A18" s="133" t="s">
        <v>10</v>
      </c>
      <c r="B18" s="133" t="s">
        <v>11</v>
      </c>
      <c r="C18" s="101" t="s">
        <v>12</v>
      </c>
      <c r="D18" s="102">
        <v>961257</v>
      </c>
      <c r="E18" s="102">
        <v>621553.80000000005</v>
      </c>
      <c r="F18" s="102">
        <v>608113.80000000005</v>
      </c>
      <c r="G18" s="103">
        <v>608113.80000000005</v>
      </c>
    </row>
    <row r="19" spans="1:7" ht="22.5" x14ac:dyDescent="0.2">
      <c r="A19" s="133"/>
      <c r="B19" s="133"/>
      <c r="C19" s="101" t="s">
        <v>4</v>
      </c>
      <c r="D19" s="102">
        <v>6965950</v>
      </c>
      <c r="E19" s="102">
        <v>799492.06</v>
      </c>
      <c r="F19" s="102">
        <v>485459.49</v>
      </c>
      <c r="G19" s="103">
        <v>483262.48</v>
      </c>
    </row>
    <row r="20" spans="1:7" x14ac:dyDescent="0.2">
      <c r="A20" s="133"/>
      <c r="B20" s="133"/>
      <c r="C20" s="104" t="s">
        <v>6</v>
      </c>
      <c r="D20" s="105">
        <v>7927207</v>
      </c>
      <c r="E20" s="105">
        <v>1421045.86</v>
      </c>
      <c r="F20" s="105">
        <v>1093573.29</v>
      </c>
      <c r="G20" s="106">
        <v>1091376.28</v>
      </c>
    </row>
    <row r="21" spans="1:7" x14ac:dyDescent="0.2">
      <c r="A21" s="133"/>
      <c r="B21" s="133" t="s">
        <v>13</v>
      </c>
      <c r="C21" s="101" t="s">
        <v>12</v>
      </c>
      <c r="D21" s="102">
        <v>675347</v>
      </c>
      <c r="E21" s="102">
        <v>306107.14</v>
      </c>
      <c r="F21" s="102">
        <v>153069.14000000001</v>
      </c>
      <c r="G21" s="103">
        <v>153069.14000000001</v>
      </c>
    </row>
    <row r="22" spans="1:7" ht="22.5" x14ac:dyDescent="0.2">
      <c r="A22" s="133"/>
      <c r="B22" s="133"/>
      <c r="C22" s="101" t="s">
        <v>4</v>
      </c>
      <c r="D22" s="102">
        <v>3089464</v>
      </c>
      <c r="E22" s="102">
        <v>1728130.31</v>
      </c>
      <c r="F22" s="102">
        <v>1596478.09</v>
      </c>
      <c r="G22" s="103">
        <v>1533903.26</v>
      </c>
    </row>
    <row r="23" spans="1:7" x14ac:dyDescent="0.2">
      <c r="A23" s="133"/>
      <c r="B23" s="133"/>
      <c r="C23" s="104" t="s">
        <v>6</v>
      </c>
      <c r="D23" s="105">
        <v>3764811</v>
      </c>
      <c r="E23" s="105">
        <v>2034237.45</v>
      </c>
      <c r="F23" s="105">
        <v>1749547.23</v>
      </c>
      <c r="G23" s="106">
        <v>1686972.4</v>
      </c>
    </row>
    <row r="24" spans="1:7" x14ac:dyDescent="0.2">
      <c r="A24" s="133"/>
      <c r="B24" s="133" t="s">
        <v>14</v>
      </c>
      <c r="C24" s="101" t="s">
        <v>12</v>
      </c>
      <c r="D24" s="102">
        <v>181964</v>
      </c>
      <c r="E24" s="102">
        <v>153600.41</v>
      </c>
      <c r="F24" s="102">
        <v>74160.41</v>
      </c>
      <c r="G24" s="103">
        <v>74160.41</v>
      </c>
    </row>
    <row r="25" spans="1:7" ht="22.5" x14ac:dyDescent="0.2">
      <c r="A25" s="133"/>
      <c r="B25" s="133"/>
      <c r="C25" s="101" t="s">
        <v>4</v>
      </c>
      <c r="D25" s="102">
        <v>3716585</v>
      </c>
      <c r="E25" s="102">
        <v>2033382.53</v>
      </c>
      <c r="F25" s="102">
        <v>1459414.21</v>
      </c>
      <c r="G25" s="103">
        <v>1346851.3</v>
      </c>
    </row>
    <row r="26" spans="1:7" x14ac:dyDescent="0.2">
      <c r="A26" s="133"/>
      <c r="B26" s="133"/>
      <c r="C26" s="104" t="s">
        <v>6</v>
      </c>
      <c r="D26" s="105">
        <v>3898549</v>
      </c>
      <c r="E26" s="105">
        <v>2186982.94</v>
      </c>
      <c r="F26" s="105">
        <v>1533574.62</v>
      </c>
      <c r="G26" s="106">
        <v>1421011.71</v>
      </c>
    </row>
    <row r="27" spans="1:7" x14ac:dyDescent="0.2">
      <c r="A27" s="133"/>
      <c r="B27" s="133" t="s">
        <v>15</v>
      </c>
      <c r="C27" s="101" t="s">
        <v>12</v>
      </c>
      <c r="D27" s="102">
        <v>1128569</v>
      </c>
      <c r="E27" s="102">
        <v>886916.96</v>
      </c>
      <c r="F27" s="102">
        <v>384900</v>
      </c>
      <c r="G27" s="103"/>
    </row>
    <row r="28" spans="1:7" ht="22.5" x14ac:dyDescent="0.2">
      <c r="A28" s="133"/>
      <c r="B28" s="133"/>
      <c r="C28" s="101" t="s">
        <v>4</v>
      </c>
      <c r="D28" s="102">
        <v>3203792</v>
      </c>
      <c r="E28" s="102">
        <v>1653398.49</v>
      </c>
      <c r="F28" s="102">
        <v>1210208.3500000001</v>
      </c>
      <c r="G28" s="103">
        <v>1193739.97</v>
      </c>
    </row>
    <row r="29" spans="1:7" x14ac:dyDescent="0.2">
      <c r="A29" s="133"/>
      <c r="B29" s="133"/>
      <c r="C29" s="104" t="s">
        <v>6</v>
      </c>
      <c r="D29" s="105">
        <v>4332361</v>
      </c>
      <c r="E29" s="105">
        <v>2540315.4500000002</v>
      </c>
      <c r="F29" s="105">
        <v>1595108.35</v>
      </c>
      <c r="G29" s="106">
        <v>1193739.97</v>
      </c>
    </row>
    <row r="30" spans="1:7" x14ac:dyDescent="0.2">
      <c r="A30" s="133"/>
      <c r="B30" s="133" t="s">
        <v>16</v>
      </c>
      <c r="C30" s="101" t="s">
        <v>12</v>
      </c>
      <c r="D30" s="102">
        <v>120089</v>
      </c>
      <c r="E30" s="102">
        <v>93309.99</v>
      </c>
      <c r="F30" s="102">
        <v>51999.99</v>
      </c>
      <c r="G30" s="103">
        <v>51999.99</v>
      </c>
    </row>
    <row r="31" spans="1:7" ht="22.5" x14ac:dyDescent="0.2">
      <c r="A31" s="133"/>
      <c r="B31" s="133"/>
      <c r="C31" s="101" t="s">
        <v>4</v>
      </c>
      <c r="D31" s="102">
        <v>699548</v>
      </c>
      <c r="E31" s="102">
        <v>473676.11</v>
      </c>
      <c r="F31" s="102">
        <v>349469.92</v>
      </c>
      <c r="G31" s="103">
        <v>311304.84000000003</v>
      </c>
    </row>
    <row r="32" spans="1:7" x14ac:dyDescent="0.2">
      <c r="A32" s="133"/>
      <c r="B32" s="133"/>
      <c r="C32" s="104" t="s">
        <v>6</v>
      </c>
      <c r="D32" s="105">
        <v>819637</v>
      </c>
      <c r="E32" s="105">
        <v>566986.1</v>
      </c>
      <c r="F32" s="105">
        <v>401469.91</v>
      </c>
      <c r="G32" s="106">
        <v>363304.83</v>
      </c>
    </row>
    <row r="33" spans="1:7" x14ac:dyDescent="0.2">
      <c r="A33" s="133" t="s">
        <v>17</v>
      </c>
      <c r="B33" s="133" t="s">
        <v>19</v>
      </c>
      <c r="C33" s="101" t="s">
        <v>12</v>
      </c>
      <c r="D33" s="102">
        <v>247703</v>
      </c>
      <c r="E33" s="102">
        <v>203111</v>
      </c>
      <c r="F33" s="102">
        <v>70501</v>
      </c>
      <c r="G33" s="103">
        <v>70501</v>
      </c>
    </row>
    <row r="34" spans="1:7" ht="22.5" x14ac:dyDescent="0.2">
      <c r="A34" s="133"/>
      <c r="B34" s="133"/>
      <c r="C34" s="101" t="s">
        <v>4</v>
      </c>
      <c r="D34" s="102">
        <v>6451547</v>
      </c>
      <c r="E34" s="102">
        <v>5583470.4699999997</v>
      </c>
      <c r="F34" s="102">
        <v>4014788.72</v>
      </c>
      <c r="G34" s="103">
        <v>3562923.09</v>
      </c>
    </row>
    <row r="35" spans="1:7" x14ac:dyDescent="0.2">
      <c r="A35" s="133"/>
      <c r="B35" s="133"/>
      <c r="C35" s="104" t="s">
        <v>6</v>
      </c>
      <c r="D35" s="105">
        <v>6699250</v>
      </c>
      <c r="E35" s="105">
        <v>5786581.4699999997</v>
      </c>
      <c r="F35" s="105">
        <v>4085289.72</v>
      </c>
      <c r="G35" s="106">
        <v>3633424.09</v>
      </c>
    </row>
    <row r="36" spans="1:7" x14ac:dyDescent="0.2">
      <c r="A36" s="133"/>
      <c r="B36" s="133" t="s">
        <v>20</v>
      </c>
      <c r="C36" s="101" t="s">
        <v>12</v>
      </c>
      <c r="D36" s="102">
        <v>121442</v>
      </c>
      <c r="E36" s="102">
        <v>77589.149999999994</v>
      </c>
      <c r="F36" s="102">
        <v>26939.15</v>
      </c>
      <c r="G36" s="103">
        <v>26939.15</v>
      </c>
    </row>
    <row r="37" spans="1:7" ht="22.5" x14ac:dyDescent="0.2">
      <c r="A37" s="133"/>
      <c r="B37" s="133"/>
      <c r="C37" s="101" t="s">
        <v>4</v>
      </c>
      <c r="D37" s="102">
        <v>6592339</v>
      </c>
      <c r="E37" s="102">
        <v>5246385.71</v>
      </c>
      <c r="F37" s="102">
        <v>3434733.61</v>
      </c>
      <c r="G37" s="103">
        <v>3138198.3</v>
      </c>
    </row>
    <row r="38" spans="1:7" x14ac:dyDescent="0.2">
      <c r="A38" s="133"/>
      <c r="B38" s="133"/>
      <c r="C38" s="104" t="s">
        <v>6</v>
      </c>
      <c r="D38" s="105">
        <v>6713781</v>
      </c>
      <c r="E38" s="105">
        <v>5323974.8600000003</v>
      </c>
      <c r="F38" s="105">
        <v>3461672.76</v>
      </c>
      <c r="G38" s="106">
        <v>3165137.45</v>
      </c>
    </row>
    <row r="39" spans="1:7" ht="22.5" x14ac:dyDescent="0.2">
      <c r="A39" s="133" t="s">
        <v>21</v>
      </c>
      <c r="B39" s="133" t="s">
        <v>22</v>
      </c>
      <c r="C39" s="101" t="s">
        <v>4</v>
      </c>
      <c r="D39" s="102">
        <v>1218532</v>
      </c>
      <c r="E39" s="102"/>
      <c r="F39" s="102"/>
      <c r="G39" s="103"/>
    </row>
    <row r="40" spans="1:7" x14ac:dyDescent="0.2">
      <c r="A40" s="133"/>
      <c r="B40" s="133"/>
      <c r="C40" s="104" t="s">
        <v>6</v>
      </c>
      <c r="D40" s="105">
        <v>1218532</v>
      </c>
      <c r="E40" s="105"/>
      <c r="F40" s="105"/>
      <c r="G40" s="106"/>
    </row>
    <row r="41" spans="1:7" x14ac:dyDescent="0.2">
      <c r="A41" s="133"/>
      <c r="B41" s="133" t="s">
        <v>23</v>
      </c>
      <c r="C41" s="101" t="s">
        <v>12</v>
      </c>
      <c r="D41" s="102">
        <v>401466</v>
      </c>
      <c r="E41" s="102">
        <v>133871.54</v>
      </c>
      <c r="F41" s="102">
        <v>75306</v>
      </c>
      <c r="G41" s="103">
        <v>75306</v>
      </c>
    </row>
    <row r="42" spans="1:7" ht="22.5" x14ac:dyDescent="0.2">
      <c r="A42" s="133"/>
      <c r="B42" s="133"/>
      <c r="C42" s="101" t="s">
        <v>4</v>
      </c>
      <c r="D42" s="102">
        <v>5298585</v>
      </c>
      <c r="E42" s="102">
        <v>4307383.0199999996</v>
      </c>
      <c r="F42" s="102">
        <v>3780944.29</v>
      </c>
      <c r="G42" s="103">
        <v>3745382.38</v>
      </c>
    </row>
    <row r="43" spans="1:7" x14ac:dyDescent="0.2">
      <c r="A43" s="133"/>
      <c r="B43" s="133"/>
      <c r="C43" s="104" t="s">
        <v>6</v>
      </c>
      <c r="D43" s="105">
        <v>5700051</v>
      </c>
      <c r="E43" s="105">
        <v>4441254.5599999996</v>
      </c>
      <c r="F43" s="105">
        <v>3856250.29</v>
      </c>
      <c r="G43" s="106">
        <v>3820688.38</v>
      </c>
    </row>
    <row r="44" spans="1:7" x14ac:dyDescent="0.2">
      <c r="A44" s="133"/>
      <c r="B44" s="133" t="s">
        <v>24</v>
      </c>
      <c r="C44" s="101" t="s">
        <v>12</v>
      </c>
      <c r="D44" s="102">
        <v>409819</v>
      </c>
      <c r="E44" s="102">
        <v>322437.83</v>
      </c>
      <c r="F44" s="102">
        <v>54529.5</v>
      </c>
      <c r="G44" s="103">
        <v>53735.88</v>
      </c>
    </row>
    <row r="45" spans="1:7" ht="22.5" x14ac:dyDescent="0.2">
      <c r="A45" s="133"/>
      <c r="B45" s="133"/>
      <c r="C45" s="101" t="s">
        <v>4</v>
      </c>
      <c r="D45" s="102">
        <v>4889267</v>
      </c>
      <c r="E45" s="102">
        <v>4087247.34</v>
      </c>
      <c r="F45" s="102">
        <v>2573523.8199999998</v>
      </c>
      <c r="G45" s="103">
        <v>2438806.41</v>
      </c>
    </row>
    <row r="46" spans="1:7" x14ac:dyDescent="0.2">
      <c r="A46" s="133"/>
      <c r="B46" s="133"/>
      <c r="C46" s="104" t="s">
        <v>6</v>
      </c>
      <c r="D46" s="105">
        <v>5299086</v>
      </c>
      <c r="E46" s="105">
        <v>4409685.17</v>
      </c>
      <c r="F46" s="105">
        <v>2628053.3199999998</v>
      </c>
      <c r="G46" s="106">
        <v>2492542.29</v>
      </c>
    </row>
    <row r="47" spans="1:7" x14ac:dyDescent="0.2">
      <c r="A47" s="133" t="s">
        <v>25</v>
      </c>
      <c r="B47" s="133" t="s">
        <v>26</v>
      </c>
      <c r="C47" s="101" t="s">
        <v>12</v>
      </c>
      <c r="D47" s="102">
        <v>1223354</v>
      </c>
      <c r="E47" s="102">
        <v>614523.85</v>
      </c>
      <c r="F47" s="102">
        <v>310070.84999999998</v>
      </c>
      <c r="G47" s="103">
        <v>301694.24</v>
      </c>
    </row>
    <row r="48" spans="1:7" ht="22.5" x14ac:dyDescent="0.2">
      <c r="A48" s="133"/>
      <c r="B48" s="133"/>
      <c r="C48" s="101" t="s">
        <v>4</v>
      </c>
      <c r="D48" s="102">
        <v>28557111</v>
      </c>
      <c r="E48" s="102">
        <v>25160206.920000002</v>
      </c>
      <c r="F48" s="102">
        <v>24248584.050000001</v>
      </c>
      <c r="G48" s="103">
        <v>24083572.059999999</v>
      </c>
    </row>
    <row r="49" spans="1:7" x14ac:dyDescent="0.2">
      <c r="A49" s="133"/>
      <c r="B49" s="133"/>
      <c r="C49" s="104" t="s">
        <v>6</v>
      </c>
      <c r="D49" s="105">
        <v>29780465</v>
      </c>
      <c r="E49" s="105">
        <v>25774730.77</v>
      </c>
      <c r="F49" s="105">
        <v>24558654.899999999</v>
      </c>
      <c r="G49" s="106">
        <v>24385266.300000001</v>
      </c>
    </row>
    <row r="50" spans="1:7" ht="22.5" x14ac:dyDescent="0.2">
      <c r="A50" s="133"/>
      <c r="B50" s="133" t="s">
        <v>27</v>
      </c>
      <c r="C50" s="101" t="s">
        <v>4</v>
      </c>
      <c r="D50" s="102">
        <v>24199768</v>
      </c>
      <c r="E50" s="102">
        <v>23254982.850000001</v>
      </c>
      <c r="F50" s="102">
        <v>21412958.25</v>
      </c>
      <c r="G50" s="103">
        <v>21322260.93</v>
      </c>
    </row>
    <row r="51" spans="1:7" x14ac:dyDescent="0.2">
      <c r="A51" s="133"/>
      <c r="B51" s="133"/>
      <c r="C51" s="104" t="s">
        <v>6</v>
      </c>
      <c r="D51" s="105">
        <v>24199768</v>
      </c>
      <c r="E51" s="105">
        <v>23254982.850000001</v>
      </c>
      <c r="F51" s="105">
        <v>21412958.25</v>
      </c>
      <c r="G51" s="106">
        <v>21322260.93</v>
      </c>
    </row>
    <row r="52" spans="1:7" ht="22.5" x14ac:dyDescent="0.2">
      <c r="A52" s="133"/>
      <c r="B52" s="133" t="s">
        <v>28</v>
      </c>
      <c r="C52" s="101" t="s">
        <v>5</v>
      </c>
      <c r="D52" s="102">
        <v>347931976</v>
      </c>
      <c r="E52" s="102">
        <v>326316466.5</v>
      </c>
      <c r="F52" s="102">
        <v>320028805.85000002</v>
      </c>
      <c r="G52" s="103">
        <v>313279400.04000002</v>
      </c>
    </row>
    <row r="53" spans="1:7" x14ac:dyDescent="0.2">
      <c r="A53" s="133"/>
      <c r="B53" s="133"/>
      <c r="C53" s="104" t="s">
        <v>6</v>
      </c>
      <c r="D53" s="105">
        <v>347931976</v>
      </c>
      <c r="E53" s="105">
        <v>326316466.5</v>
      </c>
      <c r="F53" s="105">
        <v>320028805.85000002</v>
      </c>
      <c r="G53" s="106">
        <v>313279400.04000002</v>
      </c>
    </row>
    <row r="54" spans="1:7" ht="22.5" x14ac:dyDescent="0.2">
      <c r="A54" s="133"/>
      <c r="B54" s="133" t="s">
        <v>29</v>
      </c>
      <c r="C54" s="101" t="s">
        <v>4</v>
      </c>
      <c r="D54" s="102">
        <v>22780134</v>
      </c>
      <c r="E54" s="102">
        <v>16702647.52</v>
      </c>
      <c r="F54" s="102">
        <v>15312317.689999999</v>
      </c>
      <c r="G54" s="103">
        <v>15296145.619999999</v>
      </c>
    </row>
    <row r="55" spans="1:7" x14ac:dyDescent="0.2">
      <c r="A55" s="133"/>
      <c r="B55" s="133"/>
      <c r="C55" s="104" t="s">
        <v>6</v>
      </c>
      <c r="D55" s="105">
        <v>22780134</v>
      </c>
      <c r="E55" s="105">
        <v>16702647.52</v>
      </c>
      <c r="F55" s="105">
        <v>15312317.689999999</v>
      </c>
      <c r="G55" s="106">
        <v>15296145.619999999</v>
      </c>
    </row>
    <row r="56" spans="1:7" ht="22.5" x14ac:dyDescent="0.2">
      <c r="A56" s="133"/>
      <c r="B56" s="133" t="s">
        <v>30</v>
      </c>
      <c r="C56" s="101" t="s">
        <v>4</v>
      </c>
      <c r="D56" s="102">
        <v>832423</v>
      </c>
      <c r="E56" s="102">
        <v>459232.35</v>
      </c>
      <c r="F56" s="102">
        <v>279523.59000000003</v>
      </c>
      <c r="G56" s="103">
        <v>267811.86</v>
      </c>
    </row>
    <row r="57" spans="1:7" x14ac:dyDescent="0.2">
      <c r="A57" s="133"/>
      <c r="B57" s="133"/>
      <c r="C57" s="104" t="s">
        <v>6</v>
      </c>
      <c r="D57" s="105">
        <v>832423</v>
      </c>
      <c r="E57" s="105">
        <v>459232.35</v>
      </c>
      <c r="F57" s="105">
        <v>279523.59000000003</v>
      </c>
      <c r="G57" s="106">
        <v>267811.86</v>
      </c>
    </row>
    <row r="58" spans="1:7" x14ac:dyDescent="0.2">
      <c r="A58" s="104" t="s">
        <v>6</v>
      </c>
      <c r="B58" s="104"/>
      <c r="C58" s="104"/>
      <c r="D58" s="105">
        <v>484008565</v>
      </c>
      <c r="E58" s="105">
        <v>428609778.19999999</v>
      </c>
      <c r="F58" s="105">
        <v>408800995.39999998</v>
      </c>
      <c r="G58" s="106">
        <v>400125344.91000003</v>
      </c>
    </row>
  </sheetData>
  <mergeCells count="26">
    <mergeCell ref="A3:B4"/>
    <mergeCell ref="A5:A17"/>
    <mergeCell ref="B5:B7"/>
    <mergeCell ref="B8:B9"/>
    <mergeCell ref="B10:B11"/>
    <mergeCell ref="B12:B14"/>
    <mergeCell ref="B15:B17"/>
    <mergeCell ref="A18:A32"/>
    <mergeCell ref="B18:B20"/>
    <mergeCell ref="B21:B23"/>
    <mergeCell ref="B24:B26"/>
    <mergeCell ref="B27:B29"/>
    <mergeCell ref="B30:B32"/>
    <mergeCell ref="A33:A38"/>
    <mergeCell ref="B33:B35"/>
    <mergeCell ref="B36:B38"/>
    <mergeCell ref="A39:A46"/>
    <mergeCell ref="B39:B40"/>
    <mergeCell ref="B41:B43"/>
    <mergeCell ref="B44:B46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P9" sqref="P9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228</v>
      </c>
    </row>
    <row r="2" spans="1:13" ht="15" customHeight="1" thickBot="1" x14ac:dyDescent="0.25">
      <c r="L2" s="74" t="s">
        <v>175</v>
      </c>
      <c r="M2" s="91" t="s">
        <v>285</v>
      </c>
    </row>
    <row r="3" spans="1:13" ht="45" customHeight="1" x14ac:dyDescent="0.2">
      <c r="A3" s="156" t="s">
        <v>32</v>
      </c>
      <c r="B3" s="158" t="s">
        <v>36</v>
      </c>
      <c r="C3" s="160" t="s">
        <v>43</v>
      </c>
      <c r="D3" s="161" t="s">
        <v>147</v>
      </c>
      <c r="E3" s="161" t="s">
        <v>148</v>
      </c>
      <c r="F3" s="141" t="s">
        <v>40</v>
      </c>
      <c r="G3" s="150" t="s">
        <v>149</v>
      </c>
      <c r="H3" s="150" t="s">
        <v>150</v>
      </c>
      <c r="I3" s="152" t="s">
        <v>146</v>
      </c>
      <c r="J3" s="163" t="s">
        <v>34</v>
      </c>
      <c r="K3" s="143" t="s">
        <v>39</v>
      </c>
      <c r="L3" s="163" t="s">
        <v>35</v>
      </c>
      <c r="M3" s="154" t="s">
        <v>42</v>
      </c>
    </row>
    <row r="4" spans="1:13" ht="13.5" thickBot="1" x14ac:dyDescent="0.25">
      <c r="A4" s="157"/>
      <c r="B4" s="159"/>
      <c r="C4" s="159"/>
      <c r="D4" s="162"/>
      <c r="E4" s="162"/>
      <c r="F4" s="142"/>
      <c r="G4" s="151"/>
      <c r="H4" s="151"/>
      <c r="I4" s="153"/>
      <c r="J4" s="162"/>
      <c r="K4" s="142"/>
      <c r="L4" s="162"/>
      <c r="M4" s="155"/>
    </row>
    <row r="5" spans="1:13" ht="22.5" x14ac:dyDescent="0.2">
      <c r="A5" s="144" t="s">
        <v>2</v>
      </c>
      <c r="B5" s="147" t="s">
        <v>3</v>
      </c>
      <c r="C5" s="38" t="s">
        <v>4</v>
      </c>
      <c r="D5" s="39">
        <f>BASE!D5</f>
        <v>1832000</v>
      </c>
      <c r="E5" s="39">
        <f>BASE!E5</f>
        <v>548472.65</v>
      </c>
      <c r="F5" s="40">
        <f>E5/D5</f>
        <v>0.29938463427947598</v>
      </c>
      <c r="G5" s="39">
        <f ca="1">PTRES!F3+PTRES!F5+PTRES!F7</f>
        <v>20118.3</v>
      </c>
      <c r="H5" s="39">
        <f ca="1">D5-E5-G5</f>
        <v>1263409.05</v>
      </c>
      <c r="I5" s="40">
        <f t="shared" ref="I5:I11" ca="1" si="0">(E5+G5)/D5</f>
        <v>0.31036623908296945</v>
      </c>
      <c r="J5" s="39">
        <f>BASE!F5</f>
        <v>548472.65</v>
      </c>
      <c r="K5" s="40">
        <f t="shared" ref="K5:K37" si="1">J5/D5</f>
        <v>0.29938463427947598</v>
      </c>
      <c r="L5" s="41">
        <f>BASE!G5</f>
        <v>548472.65</v>
      </c>
      <c r="M5" s="42">
        <f t="shared" ref="M5:M37" si="2">L5/D5</f>
        <v>0.29938463427947598</v>
      </c>
    </row>
    <row r="6" spans="1:13" ht="22.5" x14ac:dyDescent="0.2">
      <c r="A6" s="145"/>
      <c r="B6" s="148"/>
      <c r="C6" s="31" t="s">
        <v>5</v>
      </c>
      <c r="D6" s="32">
        <f>BASE!D6</f>
        <v>5826364</v>
      </c>
      <c r="E6" s="32">
        <f>BASE!E6</f>
        <v>4757823</v>
      </c>
      <c r="F6" s="33">
        <f t="shared" ref="F6:F58" si="3">E6/D6</f>
        <v>0.81660242992027277</v>
      </c>
      <c r="G6" s="32">
        <f ca="1">PTRES!F4+PTRES!F6+PTRES!F8</f>
        <v>20118.3</v>
      </c>
      <c r="H6" s="32">
        <f ca="1">D6-E6-G6</f>
        <v>1048422.7</v>
      </c>
      <c r="I6" s="33">
        <f t="shared" ca="1" si="0"/>
        <v>0.82005540676826916</v>
      </c>
      <c r="J6" s="32">
        <f>BASE!F6</f>
        <v>4757823</v>
      </c>
      <c r="K6" s="33">
        <f t="shared" si="1"/>
        <v>0.81660242992027277</v>
      </c>
      <c r="L6" s="34">
        <f>BASE!G6</f>
        <v>4757823</v>
      </c>
      <c r="M6" s="43">
        <f t="shared" si="2"/>
        <v>0.81660242992027277</v>
      </c>
    </row>
    <row r="7" spans="1:13" ht="15.95" customHeight="1" x14ac:dyDescent="0.2">
      <c r="A7" s="145"/>
      <c r="B7" s="148"/>
      <c r="C7" s="35" t="s">
        <v>6</v>
      </c>
      <c r="D7" s="36">
        <f>SUM(D5:D6)</f>
        <v>7658364</v>
      </c>
      <c r="E7" s="36">
        <f>SUM(E5:E6)</f>
        <v>5306295.6500000004</v>
      </c>
      <c r="F7" s="37">
        <f t="shared" si="3"/>
        <v>0.69287587401173412</v>
      </c>
      <c r="G7" s="77">
        <f ca="1">SUM(G5:G6)</f>
        <v>40236.6</v>
      </c>
      <c r="H7" s="75">
        <f ca="1">SUM(H5:H6)</f>
        <v>2311831.75</v>
      </c>
      <c r="I7" s="76">
        <f t="shared" ca="1" si="0"/>
        <v>0.69812981597636259</v>
      </c>
      <c r="J7" s="36">
        <f>SUM(J5:J6)</f>
        <v>5306295.6500000004</v>
      </c>
      <c r="K7" s="37">
        <f t="shared" si="1"/>
        <v>0.69287587401173412</v>
      </c>
      <c r="L7" s="36">
        <f>SUM(L5:L6)</f>
        <v>5306295.6500000004</v>
      </c>
      <c r="M7" s="44">
        <f t="shared" si="2"/>
        <v>0.69287587401173412</v>
      </c>
    </row>
    <row r="8" spans="1:13" ht="22.5" customHeight="1" x14ac:dyDescent="0.2">
      <c r="A8" s="145"/>
      <c r="B8" s="148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5"/>
      <c r="B9" s="148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5"/>
      <c r="B10" s="148" t="s">
        <v>8</v>
      </c>
      <c r="C10" s="31" t="s">
        <v>4</v>
      </c>
      <c r="D10" s="32">
        <f>BASE!D10</f>
        <v>292262</v>
      </c>
      <c r="E10" s="32">
        <f>BASE!E10</f>
        <v>287942.40000000002</v>
      </c>
      <c r="F10" s="33">
        <f t="shared" si="3"/>
        <v>0.98522011072257087</v>
      </c>
      <c r="G10" s="32">
        <f ca="1">PTRES!F14</f>
        <v>0</v>
      </c>
      <c r="H10" s="32">
        <f ca="1">D10-E10-G10</f>
        <v>4319.5999999999767</v>
      </c>
      <c r="I10" s="33">
        <f t="shared" ca="1" si="0"/>
        <v>0.98522011072257087</v>
      </c>
      <c r="J10" s="32">
        <f>BASE!F10</f>
        <v>287942.40000000002</v>
      </c>
      <c r="K10" s="33">
        <f t="shared" si="1"/>
        <v>0.98522011072257087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5"/>
      <c r="B11" s="148"/>
      <c r="C11" s="35" t="s">
        <v>6</v>
      </c>
      <c r="D11" s="36">
        <f>D10</f>
        <v>292262</v>
      </c>
      <c r="E11" s="36">
        <f>E10</f>
        <v>287942.40000000002</v>
      </c>
      <c r="F11" s="37">
        <f t="shared" si="3"/>
        <v>0.98522011072257087</v>
      </c>
      <c r="G11" s="77">
        <f ca="1">G10</f>
        <v>0</v>
      </c>
      <c r="H11" s="77">
        <f ca="1">H10</f>
        <v>4319.5999999999767</v>
      </c>
      <c r="I11" s="78">
        <f t="shared" ca="1" si="0"/>
        <v>0.98522011072257087</v>
      </c>
      <c r="J11" s="36">
        <f>J10</f>
        <v>287942.40000000002</v>
      </c>
      <c r="K11" s="37">
        <f t="shared" si="1"/>
        <v>0.98522011072257087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5"/>
      <c r="B12" s="148" t="s">
        <v>18</v>
      </c>
      <c r="C12" s="31" t="s">
        <v>12</v>
      </c>
      <c r="D12" s="32">
        <f>BASE!D12</f>
        <v>278139</v>
      </c>
      <c r="E12" s="32">
        <f>BASE!E12</f>
        <v>177290</v>
      </c>
      <c r="F12" s="33">
        <f t="shared" si="3"/>
        <v>0.63741510539694179</v>
      </c>
      <c r="G12" s="32">
        <f ca="1">PTRES!F16+PTRES!F18</f>
        <v>31556.98</v>
      </c>
      <c r="H12" s="32">
        <f ca="1">D12-E12-G12</f>
        <v>69292.02</v>
      </c>
      <c r="I12" s="33">
        <f t="shared" ref="I12:I48" ca="1" si="4">(E12+G12)/D12</f>
        <v>0.75087269314982796</v>
      </c>
      <c r="J12" s="32">
        <f>BASE!F12</f>
        <v>48590</v>
      </c>
      <c r="K12" s="33">
        <f t="shared" si="1"/>
        <v>0.17469682424974564</v>
      </c>
      <c r="L12" s="34">
        <f>BASE!G12</f>
        <v>42090</v>
      </c>
      <c r="M12" s="43">
        <f t="shared" si="2"/>
        <v>0.15132721409079633</v>
      </c>
    </row>
    <row r="13" spans="1:13" ht="22.5" customHeight="1" x14ac:dyDescent="0.2">
      <c r="A13" s="145"/>
      <c r="B13" s="148"/>
      <c r="C13" s="31" t="s">
        <v>4</v>
      </c>
      <c r="D13" s="32">
        <f>BASE!D13</f>
        <v>3599872</v>
      </c>
      <c r="E13" s="32">
        <f>BASE!E13</f>
        <v>1461422.92</v>
      </c>
      <c r="F13" s="33">
        <f t="shared" si="3"/>
        <v>0.40596524543094864</v>
      </c>
      <c r="G13" s="32">
        <f ca="1">PTRES!F15+PTRES!F17+PTRES!F19</f>
        <v>181266.6</v>
      </c>
      <c r="H13" s="32">
        <f ca="1">D13-E13-G13</f>
        <v>1957182.48</v>
      </c>
      <c r="I13" s="33">
        <f t="shared" ca="1" si="4"/>
        <v>0.4563188691153463</v>
      </c>
      <c r="J13" s="32">
        <f>BASE!F13</f>
        <v>1007989.59</v>
      </c>
      <c r="K13" s="33">
        <f t="shared" si="1"/>
        <v>0.28000706414005833</v>
      </c>
      <c r="L13" s="34">
        <f>BASE!G13</f>
        <v>939001.03</v>
      </c>
      <c r="M13" s="43">
        <f t="shared" si="2"/>
        <v>0.26084289385844833</v>
      </c>
    </row>
    <row r="14" spans="1:13" ht="15.95" customHeight="1" x14ac:dyDescent="0.2">
      <c r="A14" s="145"/>
      <c r="B14" s="164"/>
      <c r="C14" s="35" t="s">
        <v>6</v>
      </c>
      <c r="D14" s="36">
        <f>SUM(D12:D13)</f>
        <v>3878011</v>
      </c>
      <c r="E14" s="36">
        <f>SUM(E12:E13)</f>
        <v>1638712.92</v>
      </c>
      <c r="F14" s="37">
        <f t="shared" si="3"/>
        <v>0.42256530989726432</v>
      </c>
      <c r="G14" s="77">
        <f ca="1">SUM(G12:G13)</f>
        <v>212823.58000000002</v>
      </c>
      <c r="H14" s="77">
        <f ca="1">SUM(H12:H13)</f>
        <v>2026474.5</v>
      </c>
      <c r="I14" s="78">
        <f t="shared" ca="1" si="4"/>
        <v>0.47744488089383963</v>
      </c>
      <c r="J14" s="36">
        <f>SUM(J12:J13)</f>
        <v>1056579.5899999999</v>
      </c>
      <c r="K14" s="37">
        <f t="shared" si="1"/>
        <v>0.27245399510212837</v>
      </c>
      <c r="L14" s="36">
        <f>SUM(L12:L13)</f>
        <v>981091.03</v>
      </c>
      <c r="M14" s="44">
        <f t="shared" si="2"/>
        <v>0.25298820194166549</v>
      </c>
    </row>
    <row r="15" spans="1:13" ht="15.95" customHeight="1" x14ac:dyDescent="0.2">
      <c r="A15" s="145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5"/>
      <c r="B16" s="165" t="s">
        <v>9</v>
      </c>
      <c r="C16" s="31" t="s">
        <v>4</v>
      </c>
      <c r="D16" s="32">
        <f>BASE!D16</f>
        <v>72470</v>
      </c>
      <c r="E16" s="32">
        <f>BASE!E16</f>
        <v>44290.14</v>
      </c>
      <c r="F16" s="33">
        <f t="shared" si="3"/>
        <v>0.61115137298192357</v>
      </c>
      <c r="G16" s="32">
        <f ca="1">PTRES!F20</f>
        <v>0</v>
      </c>
      <c r="H16" s="32">
        <f ca="1">D16-E16-G16</f>
        <v>28179.86</v>
      </c>
      <c r="I16" s="33">
        <f t="shared" ca="1" si="4"/>
        <v>0.61115137298192357</v>
      </c>
      <c r="J16" s="32">
        <f>BASE!F16</f>
        <v>42790.14</v>
      </c>
      <c r="K16" s="33">
        <f t="shared" si="1"/>
        <v>0.59045315302883949</v>
      </c>
      <c r="L16" s="34">
        <f>BASE!G16</f>
        <v>42552.73</v>
      </c>
      <c r="M16" s="43">
        <f t="shared" si="2"/>
        <v>0.58717717676279846</v>
      </c>
    </row>
    <row r="17" spans="1:13" ht="15.95" customHeight="1" thickBot="1" x14ac:dyDescent="0.25">
      <c r="A17" s="146"/>
      <c r="B17" s="166"/>
      <c r="C17" s="45" t="s">
        <v>6</v>
      </c>
      <c r="D17" s="36">
        <f>SUM(D15:D16)</f>
        <v>162470</v>
      </c>
      <c r="E17" s="36">
        <f>SUM(E15:E16)</f>
        <v>44290.14</v>
      </c>
      <c r="F17" s="37">
        <f t="shared" si="3"/>
        <v>0.2726050347756509</v>
      </c>
      <c r="G17" s="79">
        <f ca="1">G16</f>
        <v>0</v>
      </c>
      <c r="H17" s="77">
        <f ca="1">SUM(H15:H16)</f>
        <v>118179.86</v>
      </c>
      <c r="I17" s="80">
        <f t="shared" ca="1" si="4"/>
        <v>0.2726050347756509</v>
      </c>
      <c r="J17" s="46">
        <f>J16</f>
        <v>42790.14</v>
      </c>
      <c r="K17" s="47">
        <f t="shared" si="1"/>
        <v>0.2633725610882009</v>
      </c>
      <c r="L17" s="46">
        <f>SUM(L15:L16)</f>
        <v>42552.73</v>
      </c>
      <c r="M17" s="48">
        <f t="shared" si="2"/>
        <v>0.2619113067027759</v>
      </c>
    </row>
    <row r="18" spans="1:13" ht="22.5" customHeight="1" x14ac:dyDescent="0.2">
      <c r="A18" s="144" t="s">
        <v>10</v>
      </c>
      <c r="B18" s="147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5"/>
      <c r="B19" s="148"/>
      <c r="C19" s="31" t="s">
        <v>4</v>
      </c>
      <c r="D19" s="32">
        <f>BASE!D19</f>
        <v>6965950</v>
      </c>
      <c r="E19" s="32">
        <f>BASE!E19</f>
        <v>799492.06</v>
      </c>
      <c r="F19" s="33">
        <f t="shared" si="3"/>
        <v>0.11477143246793331</v>
      </c>
      <c r="G19" s="32">
        <f ca="1">PTRES!F21+PTRES!F22+PTRES!F24+PTRES!F26+PTRES!F27+PTRES!F28+PTRES!F29+PTRES!F30+PTRES!F31</f>
        <v>5600000</v>
      </c>
      <c r="H19" s="32">
        <f ca="1">D19-E19-G19</f>
        <v>566457.93999999948</v>
      </c>
      <c r="I19" s="33">
        <f t="shared" ca="1" si="4"/>
        <v>0.91868188258600769</v>
      </c>
      <c r="J19" s="32">
        <f>BASE!F19</f>
        <v>485459.49</v>
      </c>
      <c r="K19" s="33">
        <f t="shared" si="1"/>
        <v>6.9690349485712649E-2</v>
      </c>
      <c r="L19" s="34">
        <f>BASE!G19</f>
        <v>483262.48</v>
      </c>
      <c r="M19" s="43">
        <f t="shared" si="2"/>
        <v>6.9374956753924438E-2</v>
      </c>
    </row>
    <row r="20" spans="1:13" ht="15.95" customHeight="1" x14ac:dyDescent="0.2">
      <c r="A20" s="145"/>
      <c r="B20" s="148"/>
      <c r="C20" s="35" t="s">
        <v>6</v>
      </c>
      <c r="D20" s="36">
        <f>SUM(D18:D19)</f>
        <v>7927207</v>
      </c>
      <c r="E20" s="36">
        <f>SUM(E18:E19)</f>
        <v>1421045.86</v>
      </c>
      <c r="F20" s="37">
        <f t="shared" si="3"/>
        <v>0.17926185855875848</v>
      </c>
      <c r="G20" s="77">
        <f ca="1">SUM(G18:G19)</f>
        <v>5600000</v>
      </c>
      <c r="H20" s="77">
        <f ca="1">SUM(H18:H19)</f>
        <v>906161.13999999943</v>
      </c>
      <c r="I20" s="78">
        <f t="shared" ca="1" si="4"/>
        <v>0.88568973410180918</v>
      </c>
      <c r="J20" s="36">
        <f>SUM(J18:J19)</f>
        <v>1093573.29</v>
      </c>
      <c r="K20" s="37">
        <f t="shared" si="1"/>
        <v>0.13795190285809367</v>
      </c>
      <c r="L20" s="36">
        <f>SUM(L18:L19)</f>
        <v>1091376.28</v>
      </c>
      <c r="M20" s="44">
        <f t="shared" si="2"/>
        <v>0.13767475480329958</v>
      </c>
    </row>
    <row r="21" spans="1:13" ht="22.5" customHeight="1" x14ac:dyDescent="0.2">
      <c r="A21" s="145"/>
      <c r="B21" s="148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5"/>
      <c r="B22" s="148"/>
      <c r="C22" s="31" t="s">
        <v>4</v>
      </c>
      <c r="D22" s="32">
        <f>BASE!D22</f>
        <v>3089464</v>
      </c>
      <c r="E22" s="32">
        <f>BASE!E22</f>
        <v>1728130.31</v>
      </c>
      <c r="F22" s="33">
        <f t="shared" si="3"/>
        <v>0.55936250106814644</v>
      </c>
      <c r="G22" s="32">
        <f ca="1">PTRES!F33+PTRES!F34+PTRES!F35</f>
        <v>558064.87</v>
      </c>
      <c r="H22" s="32">
        <f ca="1">D22-E22-G22</f>
        <v>803268.82</v>
      </c>
      <c r="I22" s="33">
        <f t="shared" ca="1" si="4"/>
        <v>0.73999735229153019</v>
      </c>
      <c r="J22" s="32">
        <f>BASE!F22</f>
        <v>1596478.09</v>
      </c>
      <c r="K22" s="33">
        <f t="shared" si="1"/>
        <v>0.51674921280843544</v>
      </c>
      <c r="L22" s="34">
        <f>BASE!G22</f>
        <v>1533903.26</v>
      </c>
      <c r="M22" s="43">
        <f t="shared" si="2"/>
        <v>0.49649494540153244</v>
      </c>
    </row>
    <row r="23" spans="1:13" ht="15.95" customHeight="1" x14ac:dyDescent="0.2">
      <c r="A23" s="145"/>
      <c r="B23" s="148"/>
      <c r="C23" s="35" t="s">
        <v>6</v>
      </c>
      <c r="D23" s="36">
        <f>SUM(D21:D22)</f>
        <v>3764811</v>
      </c>
      <c r="E23" s="36">
        <f>SUM(E21:E22)</f>
        <v>2034237.4500000002</v>
      </c>
      <c r="F23" s="37">
        <f t="shared" si="3"/>
        <v>0.54032923565087332</v>
      </c>
      <c r="G23" s="77">
        <f ca="1">SUM(G21:G22)</f>
        <v>558064.87</v>
      </c>
      <c r="H23" s="77">
        <f ca="1">SUM(H21:H22)</f>
        <v>1172508.68</v>
      </c>
      <c r="I23" s="78">
        <f t="shared" ca="1" si="4"/>
        <v>0.68856107783365494</v>
      </c>
      <c r="J23" s="36">
        <f>SUM(J21:J22)</f>
        <v>1749547.23</v>
      </c>
      <c r="K23" s="37">
        <f t="shared" si="1"/>
        <v>0.46471050738005176</v>
      </c>
      <c r="L23" s="36">
        <f>SUM(L21:L22)</f>
        <v>1686972.4</v>
      </c>
      <c r="M23" s="44">
        <f t="shared" si="2"/>
        <v>0.44808953225009168</v>
      </c>
    </row>
    <row r="24" spans="1:13" ht="22.5" customHeight="1" x14ac:dyDescent="0.2">
      <c r="A24" s="145"/>
      <c r="B24" s="148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74160.41</v>
      </c>
      <c r="M24" s="43">
        <f t="shared" si="2"/>
        <v>0.40755539557275067</v>
      </c>
    </row>
    <row r="25" spans="1:13" ht="22.5" x14ac:dyDescent="0.2">
      <c r="A25" s="145"/>
      <c r="B25" s="148"/>
      <c r="C25" s="31" t="s">
        <v>4</v>
      </c>
      <c r="D25" s="32">
        <f>BASE!D25</f>
        <v>3716585</v>
      </c>
      <c r="E25" s="32">
        <f>BASE!E25</f>
        <v>2033382.53</v>
      </c>
      <c r="F25" s="33">
        <f t="shared" si="3"/>
        <v>0.54711046027468768</v>
      </c>
      <c r="G25" s="32">
        <f ca="1">PTRES!F37+PTRES!F38+PTRES!F39</f>
        <v>601154.89</v>
      </c>
      <c r="H25" s="32">
        <f ca="1">D25-E25-G25</f>
        <v>1082047.58</v>
      </c>
      <c r="I25" s="33">
        <f t="shared" ca="1" si="4"/>
        <v>0.70885972472040859</v>
      </c>
      <c r="J25" s="32">
        <f>BASE!F25</f>
        <v>1459414.21</v>
      </c>
      <c r="K25" s="33">
        <f t="shared" si="1"/>
        <v>0.39267612875798613</v>
      </c>
      <c r="L25" s="34">
        <f>BASE!G25</f>
        <v>1346851.3</v>
      </c>
      <c r="M25" s="43">
        <f t="shared" si="2"/>
        <v>0.36238947851320502</v>
      </c>
    </row>
    <row r="26" spans="1:13" ht="15.95" customHeight="1" x14ac:dyDescent="0.2">
      <c r="A26" s="145"/>
      <c r="B26" s="148"/>
      <c r="C26" s="35" t="s">
        <v>6</v>
      </c>
      <c r="D26" s="36">
        <f>SUM(D24:D25)</f>
        <v>3898549</v>
      </c>
      <c r="E26" s="36">
        <f>SUM(E24:E25)</f>
        <v>2186982.94</v>
      </c>
      <c r="F26" s="37">
        <f t="shared" si="3"/>
        <v>0.560973567345184</v>
      </c>
      <c r="G26" s="77">
        <f ca="1">SUM(G24:G25)</f>
        <v>601154.89</v>
      </c>
      <c r="H26" s="77">
        <f ca="1">SUM(H24:H25)</f>
        <v>1110411.1700000002</v>
      </c>
      <c r="I26" s="78">
        <f t="shared" ca="1" si="4"/>
        <v>0.71517321700971315</v>
      </c>
      <c r="J26" s="36">
        <f>SUM(J24:J25)</f>
        <v>1533574.6199999999</v>
      </c>
      <c r="K26" s="37">
        <f t="shared" si="1"/>
        <v>0.39337061558030945</v>
      </c>
      <c r="L26" s="36">
        <f>SUM(L24:L25)</f>
        <v>1421011.71</v>
      </c>
      <c r="M26" s="44">
        <f t="shared" si="2"/>
        <v>0.36449758871826415</v>
      </c>
    </row>
    <row r="27" spans="1:13" ht="22.5" customHeight="1" x14ac:dyDescent="0.2">
      <c r="A27" s="145"/>
      <c r="B27" s="148" t="s">
        <v>15</v>
      </c>
      <c r="C27" s="31" t="s">
        <v>12</v>
      </c>
      <c r="D27" s="32">
        <f>BASE!D27</f>
        <v>1128569</v>
      </c>
      <c r="E27" s="32">
        <f>BASE!E27</f>
        <v>886916.96</v>
      </c>
      <c r="F27" s="33">
        <f t="shared" si="3"/>
        <v>0.78587747847052325</v>
      </c>
      <c r="G27" s="32">
        <f ca="1">PTRES!F40</f>
        <v>52316.800000000003</v>
      </c>
      <c r="H27" s="32">
        <f ca="1">D27-E27-G27</f>
        <v>189335.24000000005</v>
      </c>
      <c r="I27" s="33">
        <f t="shared" ca="1" si="4"/>
        <v>0.83223423645342021</v>
      </c>
      <c r="J27" s="32">
        <f>BASE!F27</f>
        <v>384900</v>
      </c>
      <c r="K27" s="33">
        <f t="shared" si="1"/>
        <v>0.34105136681939696</v>
      </c>
      <c r="L27" s="34">
        <f>BASE!G27</f>
        <v>0</v>
      </c>
      <c r="M27" s="43">
        <f t="shared" si="2"/>
        <v>0</v>
      </c>
    </row>
    <row r="28" spans="1:13" ht="22.5" x14ac:dyDescent="0.2">
      <c r="A28" s="145"/>
      <c r="B28" s="148"/>
      <c r="C28" s="31" t="s">
        <v>4</v>
      </c>
      <c r="D28" s="32">
        <f>BASE!D28</f>
        <v>3203792</v>
      </c>
      <c r="E28" s="32">
        <f>BASE!E28</f>
        <v>1653398.49</v>
      </c>
      <c r="F28" s="33">
        <f t="shared" si="3"/>
        <v>0.51607547868276094</v>
      </c>
      <c r="G28" s="32">
        <f ca="1">PTRES!F41+PTRES!F42+PTRES!F43+PTRES!F44</f>
        <v>312787.15000000002</v>
      </c>
      <c r="H28" s="32">
        <f ca="1">D28-E28-G28</f>
        <v>1237606.3599999999</v>
      </c>
      <c r="I28" s="33">
        <f t="shared" ca="1" si="4"/>
        <v>0.61370577116117409</v>
      </c>
      <c r="J28" s="32">
        <f>BASE!F28</f>
        <v>1210208.3500000001</v>
      </c>
      <c r="K28" s="33">
        <f t="shared" si="1"/>
        <v>0.37774248453083098</v>
      </c>
      <c r="L28" s="34">
        <f>BASE!G28</f>
        <v>1193739.97</v>
      </c>
      <c r="M28" s="43">
        <f t="shared" si="2"/>
        <v>0.37260220700969349</v>
      </c>
    </row>
    <row r="29" spans="1:13" ht="15.95" customHeight="1" x14ac:dyDescent="0.2">
      <c r="A29" s="145"/>
      <c r="B29" s="148"/>
      <c r="C29" s="35" t="s">
        <v>6</v>
      </c>
      <c r="D29" s="36">
        <f>SUM(D27:D28)</f>
        <v>4332361</v>
      </c>
      <c r="E29" s="36">
        <f>SUM(E27:E28)</f>
        <v>2540315.4500000002</v>
      </c>
      <c r="F29" s="37">
        <f t="shared" si="3"/>
        <v>0.58635821206958516</v>
      </c>
      <c r="G29" s="77">
        <f ca="1">SUM(G27:G28)</f>
        <v>365103.95</v>
      </c>
      <c r="H29" s="77">
        <f ca="1">SUM(H27:H28)</f>
        <v>1426941.5999999999</v>
      </c>
      <c r="I29" s="78">
        <f t="shared" ca="1" si="4"/>
        <v>0.67063187947634106</v>
      </c>
      <c r="J29" s="36">
        <f>SUM(J27:J28)</f>
        <v>1595108.35</v>
      </c>
      <c r="K29" s="37">
        <f t="shared" si="1"/>
        <v>0.36818454186989497</v>
      </c>
      <c r="L29" s="36">
        <f>SUM(L27:L28)</f>
        <v>1193739.97</v>
      </c>
      <c r="M29" s="44">
        <f t="shared" si="2"/>
        <v>0.27554028161549787</v>
      </c>
    </row>
    <row r="30" spans="1:13" ht="22.5" customHeight="1" x14ac:dyDescent="0.2">
      <c r="A30" s="145"/>
      <c r="B30" s="148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5"/>
      <c r="B31" s="148"/>
      <c r="C31" s="31" t="s">
        <v>4</v>
      </c>
      <c r="D31" s="32">
        <f>BASE!D31</f>
        <v>699548</v>
      </c>
      <c r="E31" s="32">
        <f>BASE!E31</f>
        <v>473676.11</v>
      </c>
      <c r="F31" s="33">
        <f t="shared" si="3"/>
        <v>0.67711738150920309</v>
      </c>
      <c r="G31" s="32">
        <f ca="1">PTRES!F46+PTRES!F47+PTRES!F48+PTRES!F49</f>
        <v>82556.69</v>
      </c>
      <c r="H31" s="32">
        <f ca="1">D31-E31-G31</f>
        <v>143315.20000000001</v>
      </c>
      <c r="I31" s="33">
        <f t="shared" ca="1" si="4"/>
        <v>0.79513171362079516</v>
      </c>
      <c r="J31" s="32">
        <f>BASE!F31</f>
        <v>349469.92</v>
      </c>
      <c r="K31" s="33">
        <f t="shared" si="1"/>
        <v>0.49956531932047549</v>
      </c>
      <c r="L31" s="34">
        <f>BASE!G31</f>
        <v>311304.84000000003</v>
      </c>
      <c r="M31" s="43">
        <f t="shared" si="2"/>
        <v>0.44500854837695203</v>
      </c>
    </row>
    <row r="32" spans="1:13" ht="15.95" customHeight="1" thickBot="1" x14ac:dyDescent="0.25">
      <c r="A32" s="146"/>
      <c r="B32" s="149"/>
      <c r="C32" s="45" t="s">
        <v>6</v>
      </c>
      <c r="D32" s="46">
        <f>SUM(D30:D31)</f>
        <v>819637</v>
      </c>
      <c r="E32" s="46">
        <f>SUM(E30:E31)</f>
        <v>566986.1</v>
      </c>
      <c r="F32" s="47">
        <f t="shared" si="3"/>
        <v>0.69175269052031563</v>
      </c>
      <c r="G32" s="79">
        <f ca="1">SUM(G30:G31)</f>
        <v>82556.69</v>
      </c>
      <c r="H32" s="79">
        <f ca="1">SUM(H30:H31)</f>
        <v>170094.21000000002</v>
      </c>
      <c r="I32" s="80">
        <f t="shared" ca="1" si="4"/>
        <v>0.79247616932861742</v>
      </c>
      <c r="J32" s="46">
        <f>SUM(J30:J31)</f>
        <v>401469.91</v>
      </c>
      <c r="K32" s="47">
        <f t="shared" si="1"/>
        <v>0.4898142836401968</v>
      </c>
      <c r="L32" s="46">
        <f>SUM(L30:L31)</f>
        <v>363304.83</v>
      </c>
      <c r="M32" s="48">
        <f t="shared" si="2"/>
        <v>0.44325089033315968</v>
      </c>
    </row>
    <row r="33" spans="1:13" ht="22.5" customHeight="1" x14ac:dyDescent="0.2">
      <c r="A33" s="144" t="s">
        <v>17</v>
      </c>
      <c r="B33" s="147" t="s">
        <v>19</v>
      </c>
      <c r="C33" s="38" t="s">
        <v>12</v>
      </c>
      <c r="D33" s="39">
        <f>BASE!D33</f>
        <v>247703</v>
      </c>
      <c r="E33" s="39">
        <f>BASE!E33</f>
        <v>203111</v>
      </c>
      <c r="F33" s="40">
        <f t="shared" si="3"/>
        <v>0.81997795747326441</v>
      </c>
      <c r="G33" s="39">
        <f ca="1">PTRES!F50+PTRES!F52</f>
        <v>0</v>
      </c>
      <c r="H33" s="39">
        <f ca="1">D33-E33-G33</f>
        <v>44592</v>
      </c>
      <c r="I33" s="40">
        <f t="shared" ca="1" si="4"/>
        <v>0.81997795747326441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5"/>
      <c r="B34" s="148"/>
      <c r="C34" s="31" t="s">
        <v>4</v>
      </c>
      <c r="D34" s="32">
        <f>BASE!D34</f>
        <v>6451547</v>
      </c>
      <c r="E34" s="32">
        <f>BASE!E34</f>
        <v>5583470.4699999997</v>
      </c>
      <c r="F34" s="33">
        <f t="shared" si="3"/>
        <v>0.86544676338868798</v>
      </c>
      <c r="G34" s="32">
        <f ca="1">PTRES!F51+PTRES!F53+PTRES!F54+PTRES!F55</f>
        <v>129914.08</v>
      </c>
      <c r="H34" s="32">
        <f ca="1">D34-E34-G34</f>
        <v>738162.4500000003</v>
      </c>
      <c r="I34" s="33">
        <f t="shared" ca="1" si="4"/>
        <v>0.88558365148699991</v>
      </c>
      <c r="J34" s="32">
        <f>BASE!F34</f>
        <v>4014788.72</v>
      </c>
      <c r="K34" s="33">
        <f t="shared" si="1"/>
        <v>0.62229860838028461</v>
      </c>
      <c r="L34" s="34">
        <f>BASE!G34</f>
        <v>3562923.09</v>
      </c>
      <c r="M34" s="43">
        <f t="shared" si="2"/>
        <v>0.55225872027282752</v>
      </c>
    </row>
    <row r="35" spans="1:13" ht="15.95" customHeight="1" x14ac:dyDescent="0.2">
      <c r="A35" s="145"/>
      <c r="B35" s="148"/>
      <c r="C35" s="35" t="s">
        <v>6</v>
      </c>
      <c r="D35" s="36">
        <f>SUM(D33:D34)</f>
        <v>6699250</v>
      </c>
      <c r="E35" s="36">
        <f>SUM(E33:E34)</f>
        <v>5786581.4699999997</v>
      </c>
      <c r="F35" s="37">
        <f t="shared" si="3"/>
        <v>0.86376556629473444</v>
      </c>
      <c r="G35" s="77">
        <f ca="1">SUM(G33:G34)</f>
        <v>129914.08</v>
      </c>
      <c r="H35" s="77">
        <f ca="1">SUM(H33:H34)</f>
        <v>782754.4500000003</v>
      </c>
      <c r="I35" s="78">
        <f t="shared" ca="1" si="4"/>
        <v>0.8831578982721946</v>
      </c>
      <c r="J35" s="36">
        <f>SUM(J33:J34)</f>
        <v>4085289.72</v>
      </c>
      <c r="K35" s="37">
        <f t="shared" si="1"/>
        <v>0.60981299697727365</v>
      </c>
      <c r="L35" s="36">
        <f>SUM(L33:L34)</f>
        <v>3633424.09</v>
      </c>
      <c r="M35" s="44">
        <f t="shared" si="2"/>
        <v>0.542362815240512</v>
      </c>
    </row>
    <row r="36" spans="1:13" ht="22.5" customHeight="1" x14ac:dyDescent="0.2">
      <c r="A36" s="145"/>
      <c r="B36" s="148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5"/>
      <c r="B37" s="148"/>
      <c r="C37" s="31" t="s">
        <v>4</v>
      </c>
      <c r="D37" s="32">
        <f>BASE!D37</f>
        <v>6592339</v>
      </c>
      <c r="E37" s="32">
        <f>BASE!E37</f>
        <v>5246385.71</v>
      </c>
      <c r="F37" s="33">
        <f t="shared" si="3"/>
        <v>0.79583069226264003</v>
      </c>
      <c r="G37" s="32">
        <f ca="1">PTRES!F57+PTRES!F59+PTRES!F60+PTRES!F61+PTRES!F62+PTRES!F63</f>
        <v>403903.5</v>
      </c>
      <c r="H37" s="32">
        <f ca="1">D37-E37-G37</f>
        <v>942049.79</v>
      </c>
      <c r="I37" s="33">
        <f t="shared" ca="1" si="4"/>
        <v>0.85709931027515418</v>
      </c>
      <c r="J37" s="32">
        <f>BASE!F37</f>
        <v>3434733.61</v>
      </c>
      <c r="K37" s="33">
        <f t="shared" si="1"/>
        <v>0.52101896003831116</v>
      </c>
      <c r="L37" s="34">
        <f>BASE!G37</f>
        <v>3138198.3</v>
      </c>
      <c r="M37" s="43">
        <f t="shared" si="2"/>
        <v>0.47603715464268448</v>
      </c>
    </row>
    <row r="38" spans="1:13" ht="15.95" customHeight="1" thickBot="1" x14ac:dyDescent="0.25">
      <c r="A38" s="146"/>
      <c r="B38" s="149"/>
      <c r="C38" s="45" t="s">
        <v>6</v>
      </c>
      <c r="D38" s="46">
        <f>SUM(D36:D37)</f>
        <v>6713781</v>
      </c>
      <c r="E38" s="46">
        <f>SUM(E36:E37)</f>
        <v>5323974.8600000003</v>
      </c>
      <c r="F38" s="47">
        <f t="shared" si="3"/>
        <v>0.79299203533746487</v>
      </c>
      <c r="G38" s="79">
        <f ca="1">SUM(G36:G37)</f>
        <v>403903.5</v>
      </c>
      <c r="H38" s="79">
        <f ca="1">SUM(H36:H37)</f>
        <v>985902.64</v>
      </c>
      <c r="I38" s="80">
        <f t="shared" ca="1" si="4"/>
        <v>0.85315239803026044</v>
      </c>
      <c r="J38" s="46">
        <f>SUM(J36:J37)</f>
        <v>3461672.76</v>
      </c>
      <c r="K38" s="47">
        <f t="shared" ref="K38:K58" si="8">J38/D38</f>
        <v>0.51560704169528315</v>
      </c>
      <c r="L38" s="46">
        <f>SUM(L36:L37)</f>
        <v>3165137.4499999997</v>
      </c>
      <c r="M38" s="48">
        <f t="shared" ref="M38:M58" si="9">L38/D38</f>
        <v>0.47143888816152918</v>
      </c>
    </row>
    <row r="39" spans="1:13" ht="22.5" customHeight="1" x14ac:dyDescent="0.2">
      <c r="A39" s="144" t="s">
        <v>21</v>
      </c>
      <c r="B39" s="147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5"/>
      <c r="B40" s="148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5"/>
      <c r="B41" s="148" t="s">
        <v>23</v>
      </c>
      <c r="C41" s="31" t="s">
        <v>12</v>
      </c>
      <c r="D41" s="32">
        <f>BASE!D41</f>
        <v>401466</v>
      </c>
      <c r="E41" s="32">
        <f>BASE!E41</f>
        <v>133871.54</v>
      </c>
      <c r="F41" s="33">
        <f t="shared" si="3"/>
        <v>0.33345673108058965</v>
      </c>
      <c r="G41" s="32">
        <f ca="1">PTRES!F66+PTRES!F70</f>
        <v>51535.83</v>
      </c>
      <c r="H41" s="32">
        <f ca="1">D41-E41-G41</f>
        <v>216058.62999999995</v>
      </c>
      <c r="I41" s="33">
        <f t="shared" ca="1" si="4"/>
        <v>0.46182583332087895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5"/>
      <c r="B42" s="148"/>
      <c r="C42" s="31" t="s">
        <v>4</v>
      </c>
      <c r="D42" s="32">
        <f>BASE!D42</f>
        <v>5298585</v>
      </c>
      <c r="E42" s="32">
        <f>BASE!E42</f>
        <v>4307383.0199999996</v>
      </c>
      <c r="F42" s="33">
        <f t="shared" si="3"/>
        <v>0.81293081454765748</v>
      </c>
      <c r="G42" s="32">
        <f ca="1">PTRES!F65+PTRES!F67+PTRES!F68+PTRES!F69+PTRES!F71</f>
        <v>185768.12000000002</v>
      </c>
      <c r="H42" s="32">
        <f ca="1">D42-E42-G42</f>
        <v>805433.86000000045</v>
      </c>
      <c r="I42" s="33">
        <f t="shared" ca="1" si="4"/>
        <v>0.84799076357178371</v>
      </c>
      <c r="J42" s="32">
        <f>BASE!F42</f>
        <v>3780944.29</v>
      </c>
      <c r="K42" s="33">
        <f t="shared" si="8"/>
        <v>0.71357622648310826</v>
      </c>
      <c r="L42" s="34">
        <f>BASE!G42</f>
        <v>3745382.38</v>
      </c>
      <c r="M42" s="43">
        <f t="shared" si="9"/>
        <v>0.70686464027660212</v>
      </c>
    </row>
    <row r="43" spans="1:13" ht="15.95" customHeight="1" x14ac:dyDescent="0.2">
      <c r="A43" s="145"/>
      <c r="B43" s="148"/>
      <c r="C43" s="35" t="s">
        <v>6</v>
      </c>
      <c r="D43" s="36">
        <f>SUM(D41:D42)</f>
        <v>5700051</v>
      </c>
      <c r="E43" s="36">
        <f>SUM(E41:E42)</f>
        <v>4441254.5599999996</v>
      </c>
      <c r="F43" s="37">
        <f t="shared" si="3"/>
        <v>0.77916049523065667</v>
      </c>
      <c r="G43" s="77">
        <f ca="1">SUM(G41:G42)</f>
        <v>237303.95</v>
      </c>
      <c r="H43" s="77">
        <f ca="1">SUM(H41:H42)</f>
        <v>1021492.4900000005</v>
      </c>
      <c r="I43" s="78">
        <f t="shared" ca="1" si="4"/>
        <v>0.8207923946645389</v>
      </c>
      <c r="J43" s="36">
        <f>SUM(J41:J42)</f>
        <v>3856250.29</v>
      </c>
      <c r="K43" s="37">
        <f t="shared" si="8"/>
        <v>0.67652908544151624</v>
      </c>
      <c r="L43" s="36">
        <f>SUM(L41:L42)</f>
        <v>3820688.38</v>
      </c>
      <c r="M43" s="44">
        <f t="shared" si="9"/>
        <v>0.67029020968408881</v>
      </c>
    </row>
    <row r="44" spans="1:13" ht="22.5" customHeight="1" x14ac:dyDescent="0.2">
      <c r="A44" s="145"/>
      <c r="B44" s="148" t="s">
        <v>24</v>
      </c>
      <c r="C44" s="31" t="s">
        <v>12</v>
      </c>
      <c r="D44" s="32">
        <f>BASE!D44</f>
        <v>409819</v>
      </c>
      <c r="E44" s="32">
        <f>BASE!E44</f>
        <v>322437.83</v>
      </c>
      <c r="F44" s="33">
        <f t="shared" si="3"/>
        <v>0.78678106676362003</v>
      </c>
      <c r="G44" s="32">
        <f ca="1">PTRES!F72</f>
        <v>55343.3</v>
      </c>
      <c r="H44" s="32">
        <f ca="1">D44-E44-G44</f>
        <v>32037.869999999981</v>
      </c>
      <c r="I44" s="33">
        <f t="shared" ca="1" si="4"/>
        <v>0.92182434196559948</v>
      </c>
      <c r="J44" s="32">
        <f>BASE!F44</f>
        <v>54529.5</v>
      </c>
      <c r="K44" s="33">
        <f t="shared" si="8"/>
        <v>0.13305752051515424</v>
      </c>
      <c r="L44" s="34">
        <f>BASE!G44</f>
        <v>53735.88</v>
      </c>
      <c r="M44" s="43">
        <f t="shared" si="9"/>
        <v>0.13112100707873475</v>
      </c>
    </row>
    <row r="45" spans="1:13" ht="22.5" x14ac:dyDescent="0.2">
      <c r="A45" s="145"/>
      <c r="B45" s="148"/>
      <c r="C45" s="31" t="s">
        <v>4</v>
      </c>
      <c r="D45" s="32">
        <f>BASE!D45</f>
        <v>4889267</v>
      </c>
      <c r="E45" s="32">
        <f>BASE!E45</f>
        <v>4087247.34</v>
      </c>
      <c r="F45" s="33">
        <f t="shared" si="3"/>
        <v>0.83596321084530667</v>
      </c>
      <c r="G45" s="32">
        <f ca="1">PTRES!F73</f>
        <v>143300.54</v>
      </c>
      <c r="H45" s="32">
        <f ca="1">D45-E45-G45</f>
        <v>658719.12000000011</v>
      </c>
      <c r="I45" s="33">
        <f t="shared" ca="1" si="4"/>
        <v>0.86527241813547917</v>
      </c>
      <c r="J45" s="32">
        <f>BASE!F45</f>
        <v>2573523.8199999998</v>
      </c>
      <c r="K45" s="33">
        <f t="shared" si="8"/>
        <v>0.52636189023835267</v>
      </c>
      <c r="L45" s="34">
        <f>BASE!G45</f>
        <v>2438806.41</v>
      </c>
      <c r="M45" s="43">
        <f t="shared" si="9"/>
        <v>0.49880818740314248</v>
      </c>
    </row>
    <row r="46" spans="1:13" ht="15.95" customHeight="1" thickBot="1" x14ac:dyDescent="0.25">
      <c r="A46" s="146"/>
      <c r="B46" s="149"/>
      <c r="C46" s="45" t="s">
        <v>6</v>
      </c>
      <c r="D46" s="46">
        <f>SUM(D44:D45)</f>
        <v>5299086</v>
      </c>
      <c r="E46" s="46">
        <f>SUM(E44:E45)</f>
        <v>4409685.17</v>
      </c>
      <c r="F46" s="47">
        <f t="shared" si="3"/>
        <v>0.83215957808573027</v>
      </c>
      <c r="G46" s="79">
        <f ca="1">SUM(G44:G45)</f>
        <v>198643.84000000003</v>
      </c>
      <c r="H46" s="79">
        <f ca="1">SUM(H44:H45)</f>
        <v>690756.99000000011</v>
      </c>
      <c r="I46" s="80">
        <f t="shared" ca="1" si="4"/>
        <v>0.86964601253876606</v>
      </c>
      <c r="J46" s="46">
        <f>SUM(J44:J45)</f>
        <v>2628053.3199999998</v>
      </c>
      <c r="K46" s="47">
        <f t="shared" si="8"/>
        <v>0.49594464403861344</v>
      </c>
      <c r="L46" s="46">
        <f>SUM(L44:L45)</f>
        <v>2492542.29</v>
      </c>
      <c r="M46" s="48">
        <f t="shared" si="9"/>
        <v>0.47037211511570109</v>
      </c>
    </row>
    <row r="47" spans="1:13" ht="22.5" customHeight="1" x14ac:dyDescent="0.2">
      <c r="A47" s="135" t="s">
        <v>25</v>
      </c>
      <c r="B47" s="138" t="s">
        <v>26</v>
      </c>
      <c r="C47" s="55" t="s">
        <v>12</v>
      </c>
      <c r="D47" s="56">
        <f>BASE!D47</f>
        <v>1223354</v>
      </c>
      <c r="E47" s="56">
        <f>BASE!E47</f>
        <v>614523.85</v>
      </c>
      <c r="F47" s="57">
        <f t="shared" si="3"/>
        <v>0.50232708602742948</v>
      </c>
      <c r="G47" s="56">
        <f ca="1">PTRES!F74</f>
        <v>500000</v>
      </c>
      <c r="H47" s="56">
        <f ca="1">D47-E47-G47</f>
        <v>108830.15000000002</v>
      </c>
      <c r="I47" s="57">
        <f t="shared" ca="1" si="4"/>
        <v>0.91103952739762983</v>
      </c>
      <c r="J47" s="56">
        <f>BASE!F47</f>
        <v>310070.84999999998</v>
      </c>
      <c r="K47" s="57">
        <f t="shared" si="8"/>
        <v>0.25345962820246631</v>
      </c>
      <c r="L47" s="58">
        <f>BASE!G47</f>
        <v>301694.24</v>
      </c>
      <c r="M47" s="59">
        <f t="shared" si="9"/>
        <v>0.24661237875545425</v>
      </c>
    </row>
    <row r="48" spans="1:13" ht="22.5" x14ac:dyDescent="0.2">
      <c r="A48" s="136"/>
      <c r="B48" s="139"/>
      <c r="C48" s="60" t="s">
        <v>4</v>
      </c>
      <c r="D48" s="61">
        <f>BASE!D48</f>
        <v>28557111</v>
      </c>
      <c r="E48" s="61">
        <f>BASE!E48</f>
        <v>25160206.920000002</v>
      </c>
      <c r="F48" s="62">
        <f t="shared" si="3"/>
        <v>0.88104874894382701</v>
      </c>
      <c r="G48" s="61">
        <f ca="1">PTRES!F75+PTRES!F76</f>
        <v>170334.32</v>
      </c>
      <c r="H48" s="61">
        <f ca="1">D48-E48-G48</f>
        <v>3226569.7599999984</v>
      </c>
      <c r="I48" s="62">
        <f t="shared" ca="1" si="4"/>
        <v>0.88701343913955444</v>
      </c>
      <c r="J48" s="61">
        <f>BASE!F48</f>
        <v>24248584.050000001</v>
      </c>
      <c r="K48" s="62">
        <f t="shared" si="8"/>
        <v>0.84912595150118653</v>
      </c>
      <c r="L48" s="63">
        <f>BASE!G48</f>
        <v>24083572.059999999</v>
      </c>
      <c r="M48" s="64">
        <f t="shared" si="9"/>
        <v>0.84334763625073972</v>
      </c>
    </row>
    <row r="49" spans="1:13" ht="15.95" customHeight="1" x14ac:dyDescent="0.2">
      <c r="A49" s="136"/>
      <c r="B49" s="139"/>
      <c r="C49" s="65" t="s">
        <v>6</v>
      </c>
      <c r="D49" s="66">
        <f>SUM(D47:D48)</f>
        <v>29780465</v>
      </c>
      <c r="E49" s="66">
        <f>SUM(E47:E48)</f>
        <v>25774730.770000003</v>
      </c>
      <c r="F49" s="67">
        <f t="shared" si="3"/>
        <v>0.86549121277992147</v>
      </c>
      <c r="G49" s="81">
        <f ca="1">SUM(G47:G48)</f>
        <v>670334.32000000007</v>
      </c>
      <c r="H49" s="81">
        <f ca="1">SUM(H47:H48)</f>
        <v>3335399.9099999983</v>
      </c>
      <c r="I49" s="82">
        <f t="shared" ref="I49:I58" ca="1" si="10">(E49+G49)/D49</f>
        <v>0.88800040865715169</v>
      </c>
      <c r="J49" s="66">
        <f>SUM(J47:J48)</f>
        <v>24558654.900000002</v>
      </c>
      <c r="K49" s="67">
        <f t="shared" si="8"/>
        <v>0.82465652903673603</v>
      </c>
      <c r="L49" s="66">
        <f>SUM(L47:L48)</f>
        <v>24385266.299999997</v>
      </c>
      <c r="M49" s="68">
        <f t="shared" si="9"/>
        <v>0.81883430295665283</v>
      </c>
    </row>
    <row r="50" spans="1:13" ht="22.5" customHeight="1" x14ac:dyDescent="0.2">
      <c r="A50" s="136"/>
      <c r="B50" s="139" t="s">
        <v>27</v>
      </c>
      <c r="C50" s="60" t="s">
        <v>4</v>
      </c>
      <c r="D50" s="61">
        <f>BASE!D50</f>
        <v>24199768</v>
      </c>
      <c r="E50" s="61">
        <f>BASE!E50</f>
        <v>23254982.850000001</v>
      </c>
      <c r="F50" s="62">
        <f t="shared" si="3"/>
        <v>0.96095891704416347</v>
      </c>
      <c r="G50" s="61">
        <f ca="1">PTRES!F77+PTRES!F78+PTRES!F79+PTRES!F80</f>
        <v>200662.17</v>
      </c>
      <c r="H50" s="61">
        <f ca="1">D50-E50-G50</f>
        <v>744122.97999999847</v>
      </c>
      <c r="I50" s="62">
        <f t="shared" ca="1" si="10"/>
        <v>0.96925082174341515</v>
      </c>
      <c r="J50" s="61">
        <f>BASE!F50</f>
        <v>21412958.25</v>
      </c>
      <c r="K50" s="62">
        <f t="shared" si="8"/>
        <v>0.88484146831490285</v>
      </c>
      <c r="L50" s="63">
        <f>BASE!G50</f>
        <v>21322260.93</v>
      </c>
      <c r="M50" s="64">
        <f t="shared" si="9"/>
        <v>0.88109360924451841</v>
      </c>
    </row>
    <row r="51" spans="1:13" ht="15.95" customHeight="1" x14ac:dyDescent="0.2">
      <c r="A51" s="136"/>
      <c r="B51" s="139"/>
      <c r="C51" s="65" t="s">
        <v>6</v>
      </c>
      <c r="D51" s="66">
        <f>D50</f>
        <v>24199768</v>
      </c>
      <c r="E51" s="66">
        <f>E50</f>
        <v>23254982.850000001</v>
      </c>
      <c r="F51" s="67">
        <f t="shared" si="3"/>
        <v>0.96095891704416347</v>
      </c>
      <c r="G51" s="81">
        <f ca="1">G50</f>
        <v>200662.17</v>
      </c>
      <c r="H51" s="81">
        <f ca="1">H50</f>
        <v>744122.97999999847</v>
      </c>
      <c r="I51" s="82">
        <f t="shared" ca="1" si="10"/>
        <v>0.96925082174341515</v>
      </c>
      <c r="J51" s="66">
        <f>J50</f>
        <v>21412958.25</v>
      </c>
      <c r="K51" s="67">
        <f t="shared" si="8"/>
        <v>0.88484146831490285</v>
      </c>
      <c r="L51" s="66">
        <f>L50</f>
        <v>21322260.93</v>
      </c>
      <c r="M51" s="68">
        <f t="shared" si="9"/>
        <v>0.88109360924451841</v>
      </c>
    </row>
    <row r="52" spans="1:13" ht="22.5" x14ac:dyDescent="0.2">
      <c r="A52" s="136"/>
      <c r="B52" s="139" t="s">
        <v>28</v>
      </c>
      <c r="C52" s="60" t="s">
        <v>5</v>
      </c>
      <c r="D52" s="61">
        <f>BASE!D52</f>
        <v>347931976</v>
      </c>
      <c r="E52" s="61">
        <f>BASE!E52</f>
        <v>326316466.5</v>
      </c>
      <c r="F52" s="62">
        <f t="shared" si="3"/>
        <v>0.93787432316942321</v>
      </c>
      <c r="G52" s="61">
        <f ca="1">PTRES!F81</f>
        <v>0</v>
      </c>
      <c r="H52" s="61">
        <f ca="1">D52-E52-G52</f>
        <v>21615509.5</v>
      </c>
      <c r="I52" s="62">
        <f t="shared" ca="1" si="10"/>
        <v>0.93787432316942321</v>
      </c>
      <c r="J52" s="61">
        <f>BASE!F52</f>
        <v>320028805.85000002</v>
      </c>
      <c r="K52" s="62">
        <f t="shared" si="8"/>
        <v>0.91980280033244211</v>
      </c>
      <c r="L52" s="63">
        <f>BASE!G52</f>
        <v>313279400.04000002</v>
      </c>
      <c r="M52" s="64">
        <f t="shared" si="9"/>
        <v>0.9004041641748961</v>
      </c>
    </row>
    <row r="53" spans="1:13" ht="15.95" customHeight="1" x14ac:dyDescent="0.2">
      <c r="A53" s="136"/>
      <c r="B53" s="139"/>
      <c r="C53" s="65" t="s">
        <v>6</v>
      </c>
      <c r="D53" s="66">
        <f>D52</f>
        <v>347931976</v>
      </c>
      <c r="E53" s="66">
        <f>E52</f>
        <v>326316466.5</v>
      </c>
      <c r="F53" s="67">
        <f t="shared" si="3"/>
        <v>0.93787432316942321</v>
      </c>
      <c r="G53" s="81">
        <f ca="1">G52</f>
        <v>0</v>
      </c>
      <c r="H53" s="81">
        <f ca="1">H52</f>
        <v>21615509.5</v>
      </c>
      <c r="I53" s="82">
        <f t="shared" ca="1" si="10"/>
        <v>0.93787432316942321</v>
      </c>
      <c r="J53" s="66">
        <f>J52</f>
        <v>320028805.85000002</v>
      </c>
      <c r="K53" s="67">
        <f t="shared" si="8"/>
        <v>0.91980280033244211</v>
      </c>
      <c r="L53" s="66">
        <f>L52</f>
        <v>313279400.04000002</v>
      </c>
      <c r="M53" s="68">
        <f t="shared" si="9"/>
        <v>0.9004041641748961</v>
      </c>
    </row>
    <row r="54" spans="1:13" ht="22.5" customHeight="1" x14ac:dyDescent="0.2">
      <c r="A54" s="136"/>
      <c r="B54" s="139" t="s">
        <v>29</v>
      </c>
      <c r="C54" s="60" t="s">
        <v>4</v>
      </c>
      <c r="D54" s="61">
        <f>BASE!D54</f>
        <v>22780134</v>
      </c>
      <c r="E54" s="61">
        <f>BASE!E54</f>
        <v>16702647.52</v>
      </c>
      <c r="F54" s="62">
        <f t="shared" si="3"/>
        <v>0.73321111807331774</v>
      </c>
      <c r="G54" s="61">
        <f ca="1">PTRES!F82+PTRES!F83+PTRES!F84+PTRES!F85+PTRES!F86+PTRES!F87</f>
        <v>1291710.31</v>
      </c>
      <c r="H54" s="61">
        <f ca="1">D54-E54-G54</f>
        <v>4785776.17</v>
      </c>
      <c r="I54" s="62">
        <f t="shared" ca="1" si="10"/>
        <v>0.78991448557765276</v>
      </c>
      <c r="J54" s="61">
        <f>BASE!F54</f>
        <v>15312317.689999999</v>
      </c>
      <c r="K54" s="62">
        <f t="shared" si="8"/>
        <v>0.67217856093383821</v>
      </c>
      <c r="L54" s="63">
        <f>BASE!G54</f>
        <v>15296145.619999999</v>
      </c>
      <c r="M54" s="64">
        <f t="shared" si="9"/>
        <v>0.6714686410536479</v>
      </c>
    </row>
    <row r="55" spans="1:13" ht="15.95" customHeight="1" x14ac:dyDescent="0.2">
      <c r="A55" s="136"/>
      <c r="B55" s="139"/>
      <c r="C55" s="65" t="s">
        <v>6</v>
      </c>
      <c r="D55" s="66">
        <f>D54</f>
        <v>22780134</v>
      </c>
      <c r="E55" s="66">
        <f>E54</f>
        <v>16702647.52</v>
      </c>
      <c r="F55" s="67">
        <f t="shared" si="3"/>
        <v>0.73321111807331774</v>
      </c>
      <c r="G55" s="81">
        <f ca="1">G54</f>
        <v>1291710.31</v>
      </c>
      <c r="H55" s="81">
        <f ca="1">H54</f>
        <v>4785776.17</v>
      </c>
      <c r="I55" s="82">
        <f t="shared" ca="1" si="10"/>
        <v>0.78991448557765276</v>
      </c>
      <c r="J55" s="66">
        <f>J54</f>
        <v>15312317.689999999</v>
      </c>
      <c r="K55" s="67">
        <f t="shared" si="8"/>
        <v>0.67217856093383821</v>
      </c>
      <c r="L55" s="66">
        <f>L54</f>
        <v>15296145.619999999</v>
      </c>
      <c r="M55" s="68">
        <f t="shared" si="9"/>
        <v>0.6714686410536479</v>
      </c>
    </row>
    <row r="56" spans="1:13" ht="22.5" customHeight="1" x14ac:dyDescent="0.2">
      <c r="A56" s="136"/>
      <c r="B56" s="139" t="s">
        <v>30</v>
      </c>
      <c r="C56" s="60" t="s">
        <v>4</v>
      </c>
      <c r="D56" s="61">
        <f>BASE!D56</f>
        <v>832423</v>
      </c>
      <c r="E56" s="61">
        <f>BASE!E56</f>
        <v>459232.35</v>
      </c>
      <c r="F56" s="62">
        <f t="shared" si="3"/>
        <v>0.55168147684530577</v>
      </c>
      <c r="G56" s="61">
        <f ca="1">PTRES!F88</f>
        <v>154148.78999999998</v>
      </c>
      <c r="H56" s="61">
        <f ca="1">D56-E56-G56</f>
        <v>219041.86000000004</v>
      </c>
      <c r="I56" s="62">
        <f t="shared" ca="1" si="10"/>
        <v>0.73686231639442912</v>
      </c>
      <c r="J56" s="61">
        <f>BASE!F56</f>
        <v>279523.59000000003</v>
      </c>
      <c r="K56" s="62">
        <f t="shared" si="8"/>
        <v>0.33579513060066818</v>
      </c>
      <c r="L56" s="63">
        <f>BASE!G56</f>
        <v>267811.86</v>
      </c>
      <c r="M56" s="64">
        <f t="shared" si="9"/>
        <v>0.32172568513844524</v>
      </c>
    </row>
    <row r="57" spans="1:13" ht="15.95" customHeight="1" thickBot="1" x14ac:dyDescent="0.25">
      <c r="A57" s="137"/>
      <c r="B57" s="140"/>
      <c r="C57" s="69" t="s">
        <v>6</v>
      </c>
      <c r="D57" s="70">
        <f>D56</f>
        <v>832423</v>
      </c>
      <c r="E57" s="70">
        <f>E56</f>
        <v>459232.35</v>
      </c>
      <c r="F57" s="71">
        <f t="shared" si="3"/>
        <v>0.55168147684530577</v>
      </c>
      <c r="G57" s="83">
        <f ca="1">G56</f>
        <v>154148.78999999998</v>
      </c>
      <c r="H57" s="83">
        <f ca="1">H56</f>
        <v>219041.86000000004</v>
      </c>
      <c r="I57" s="84">
        <f t="shared" ca="1" si="10"/>
        <v>0.73686231639442912</v>
      </c>
      <c r="J57" s="70">
        <f>J56</f>
        <v>279523.59000000003</v>
      </c>
      <c r="K57" s="71">
        <f t="shared" si="8"/>
        <v>0.33579513060066818</v>
      </c>
      <c r="L57" s="70">
        <f>L56</f>
        <v>267811.86</v>
      </c>
      <c r="M57" s="72">
        <f t="shared" si="9"/>
        <v>0.32172568513844524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428609778.20000005</v>
      </c>
      <c r="F58" s="52">
        <f t="shared" si="3"/>
        <v>0.88554172218006111</v>
      </c>
      <c r="G58" s="85">
        <f ca="1">G57+G55+G53+G51+G49+G46+G43+G40+G38+G35+G32+G29+G26+G23+G20+G17+G14+G11+G9+G7</f>
        <v>11965093.539999999</v>
      </c>
      <c r="H58" s="85">
        <f ca="1">H57+H55+H53+H51+H49+H46+H43+H40+H38+H35+H32+H29+H26+H23+H20+H17+H14+H11+H9+H7</f>
        <v>43433693.259999998</v>
      </c>
      <c r="I58" s="86">
        <f t="shared" ca="1" si="10"/>
        <v>0.91026255235793208</v>
      </c>
      <c r="J58" s="51">
        <f>J57+J55+J53+J51+J49+J46+J43+J40+J38+J35+J32+J29+J26+J23+J20+J17+J14+J11+J9+J7</f>
        <v>408800995.40000004</v>
      </c>
      <c r="K58" s="52">
        <f t="shared" si="8"/>
        <v>0.84461520923705147</v>
      </c>
      <c r="L58" s="51">
        <f>L57+L55+L53+L51+L49+L46+L43+L40+L38+L35+L32+L29+L26+L23+L20+L17+L14+L11+L9+L7</f>
        <v>400125344.90999997</v>
      </c>
      <c r="M58" s="53">
        <f t="shared" si="9"/>
        <v>0.82669062872885313</v>
      </c>
    </row>
  </sheetData>
  <mergeCells count="38"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A47:A57"/>
    <mergeCell ref="B47:B49"/>
    <mergeCell ref="B50:B51"/>
    <mergeCell ref="B52:B53"/>
    <mergeCell ref="B54:B55"/>
    <mergeCell ref="B56:B5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7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5306295.6500000004</v>
      </c>
      <c r="F3" s="6">
        <f t="shared" ref="F3:F8" si="0">E3/D3</f>
        <v>0.69287587401173412</v>
      </c>
      <c r="G3" s="4">
        <f>'Execução - LOA 2020'!J7</f>
        <v>5306295.6500000004</v>
      </c>
      <c r="H3" s="6">
        <f t="shared" ref="H3:H8" si="1">G3/D3</f>
        <v>0.69287587401173412</v>
      </c>
      <c r="I3" s="4">
        <f>'Execução - LOA 2020'!L7</f>
        <v>5306295.6500000004</v>
      </c>
      <c r="J3" s="6">
        <f>I3/D3</f>
        <v>0.69287587401173412</v>
      </c>
    </row>
    <row r="4" spans="1:10" ht="24.95" customHeight="1" x14ac:dyDescent="0.2">
      <c r="A4" s="168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8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287942.40000000002</v>
      </c>
      <c r="F5" s="6">
        <f t="shared" si="0"/>
        <v>0.98522011072257087</v>
      </c>
      <c r="G5" s="4">
        <f>'Execução - LOA 2020'!J11</f>
        <v>287942.40000000002</v>
      </c>
      <c r="H5" s="6">
        <f t="shared" si="1"/>
        <v>0.98522011072257087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8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1638712.92</v>
      </c>
      <c r="F6" s="6">
        <f t="shared" si="0"/>
        <v>0.42256530989726432</v>
      </c>
      <c r="G6" s="4">
        <f>'Execução - LOA 2020'!J14</f>
        <v>1056579.5899999999</v>
      </c>
      <c r="H6" s="6">
        <f t="shared" si="1"/>
        <v>0.27245399510212837</v>
      </c>
      <c r="I6" s="4">
        <f>'Execução - LOA 2020'!L14</f>
        <v>981091.03</v>
      </c>
      <c r="J6" s="6">
        <f t="shared" si="2"/>
        <v>0.25298820194166549</v>
      </c>
    </row>
    <row r="7" spans="1:10" ht="24.95" customHeight="1" x14ac:dyDescent="0.2">
      <c r="A7" s="168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44290.14</v>
      </c>
      <c r="F7" s="6">
        <f t="shared" si="0"/>
        <v>0.2726050347756509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42552.73</v>
      </c>
      <c r="J7" s="6">
        <f t="shared" si="2"/>
        <v>0.2619113067027759</v>
      </c>
    </row>
    <row r="8" spans="1:10" ht="24.95" customHeight="1" x14ac:dyDescent="0.2">
      <c r="A8" s="169"/>
      <c r="B8" s="15"/>
      <c r="C8" s="3" t="s">
        <v>6</v>
      </c>
      <c r="D8" s="16">
        <f>SUM(D3:D7)</f>
        <v>12110534</v>
      </c>
      <c r="E8" s="16">
        <f>SUM(E3:E7)</f>
        <v>7390654.3500000006</v>
      </c>
      <c r="F8" s="6">
        <f t="shared" si="0"/>
        <v>0.61026659518069148</v>
      </c>
      <c r="G8" s="16">
        <f>SUM(G3:G7)</f>
        <v>6804195.6299999999</v>
      </c>
      <c r="H8" s="6">
        <f t="shared" si="1"/>
        <v>0.56184109057453613</v>
      </c>
      <c r="I8" s="16">
        <f>SUM(I3:I7)</f>
        <v>6706262.7600000007</v>
      </c>
      <c r="J8" s="6">
        <f t="shared" si="2"/>
        <v>0.55375450496237411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7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1421045.86</v>
      </c>
      <c r="F10" s="6">
        <f t="shared" ref="F10:F15" si="3">E10/D10</f>
        <v>0.17926185855875848</v>
      </c>
      <c r="G10" s="4">
        <f>'Execução - LOA 2020'!J20</f>
        <v>1093573.29</v>
      </c>
      <c r="H10" s="6">
        <f>G10/D10</f>
        <v>0.13795190285809367</v>
      </c>
      <c r="I10" s="4">
        <f>'Execução - LOA 2020'!L20</f>
        <v>1091376.28</v>
      </c>
      <c r="J10" s="6">
        <f t="shared" si="2"/>
        <v>0.13767475480329958</v>
      </c>
    </row>
    <row r="11" spans="1:10" ht="24.95" customHeight="1" x14ac:dyDescent="0.2">
      <c r="A11" s="168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2034237.4500000002</v>
      </c>
      <c r="F11" s="6">
        <f t="shared" si="3"/>
        <v>0.54032923565087332</v>
      </c>
      <c r="G11" s="4">
        <f>'Execução - LOA 2020'!J23</f>
        <v>1749547.23</v>
      </c>
      <c r="H11" s="6">
        <f t="shared" ref="H11:H37" si="4">G11/D11</f>
        <v>0.46471050738005176</v>
      </c>
      <c r="I11" s="4">
        <f>'Execução - LOA 2020'!L23</f>
        <v>1686972.4</v>
      </c>
      <c r="J11" s="6">
        <f t="shared" si="2"/>
        <v>0.44808953225009168</v>
      </c>
    </row>
    <row r="12" spans="1:10" ht="24.95" customHeight="1" x14ac:dyDescent="0.2">
      <c r="A12" s="168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2186982.94</v>
      </c>
      <c r="F12" s="6">
        <f t="shared" si="3"/>
        <v>0.560973567345184</v>
      </c>
      <c r="G12" s="4">
        <f>'Execução - LOA 2020'!J26</f>
        <v>1533574.6199999999</v>
      </c>
      <c r="H12" s="6">
        <f t="shared" si="4"/>
        <v>0.39337061558030945</v>
      </c>
      <c r="I12" s="4">
        <f>'Execução - LOA 2020'!L26</f>
        <v>1421011.71</v>
      </c>
      <c r="J12" s="6">
        <f t="shared" si="2"/>
        <v>0.36449758871826415</v>
      </c>
    </row>
    <row r="13" spans="1:10" ht="24.95" customHeight="1" x14ac:dyDescent="0.2">
      <c r="A13" s="168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2540315.4500000002</v>
      </c>
      <c r="F13" s="6">
        <f t="shared" si="3"/>
        <v>0.58635821206958516</v>
      </c>
      <c r="G13" s="4">
        <f>'Execução - LOA 2020'!J29</f>
        <v>1595108.35</v>
      </c>
      <c r="H13" s="6">
        <f t="shared" si="4"/>
        <v>0.36818454186989497</v>
      </c>
      <c r="I13" s="4">
        <f>'Execução - LOA 2020'!L29</f>
        <v>1193739.97</v>
      </c>
      <c r="J13" s="6">
        <f t="shared" si="2"/>
        <v>0.27554028161549787</v>
      </c>
    </row>
    <row r="14" spans="1:10" ht="24.95" customHeight="1" x14ac:dyDescent="0.2">
      <c r="A14" s="168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566986.1</v>
      </c>
      <c r="F14" s="6">
        <f t="shared" si="3"/>
        <v>0.69175269052031563</v>
      </c>
      <c r="G14" s="4">
        <f>'Execução - LOA 2020'!J32</f>
        <v>401469.91</v>
      </c>
      <c r="H14" s="6">
        <f t="shared" si="4"/>
        <v>0.4898142836401968</v>
      </c>
      <c r="I14" s="4">
        <f>'Execução - LOA 2020'!L32</f>
        <v>363304.83</v>
      </c>
      <c r="J14" s="6">
        <f t="shared" si="2"/>
        <v>0.44325089033315968</v>
      </c>
    </row>
    <row r="15" spans="1:10" ht="24.95" customHeight="1" x14ac:dyDescent="0.2">
      <c r="A15" s="169"/>
      <c r="B15" s="8"/>
      <c r="C15" s="3" t="s">
        <v>6</v>
      </c>
      <c r="D15" s="4">
        <f>SUM(D10:D14)</f>
        <v>20742565</v>
      </c>
      <c r="E15" s="4">
        <f>SUM(E10:E14)</f>
        <v>8749567.8000000007</v>
      </c>
      <c r="F15" s="6">
        <f t="shared" si="3"/>
        <v>0.42181706071549013</v>
      </c>
      <c r="G15" s="4">
        <f>SUM(G10:G14)</f>
        <v>6373273.4000000004</v>
      </c>
      <c r="H15" s="6">
        <f t="shared" si="4"/>
        <v>0.30725579984924722</v>
      </c>
      <c r="I15" s="4">
        <f>SUM(I10:I14)</f>
        <v>5756405.1899999995</v>
      </c>
      <c r="J15" s="6">
        <f t="shared" si="2"/>
        <v>0.27751655545010945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7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5786581.4699999997</v>
      </c>
      <c r="F17" s="6">
        <f t="shared" ref="F17:F37" si="5">E17/D17</f>
        <v>0.86376556629473444</v>
      </c>
      <c r="G17" s="4">
        <f>'Execução - LOA 2020'!J35</f>
        <v>4085289.72</v>
      </c>
      <c r="H17" s="6">
        <f t="shared" si="4"/>
        <v>0.60981299697727365</v>
      </c>
      <c r="I17" s="4">
        <f>'Execução - LOA 2020'!L35</f>
        <v>3633424.09</v>
      </c>
      <c r="J17" s="6">
        <f t="shared" si="2"/>
        <v>0.542362815240512</v>
      </c>
    </row>
    <row r="18" spans="1:10" ht="24.95" customHeight="1" x14ac:dyDescent="0.2">
      <c r="A18" s="168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5323974.8600000003</v>
      </c>
      <c r="F18" s="6">
        <f t="shared" si="5"/>
        <v>0.79299203533746487</v>
      </c>
      <c r="G18" s="4">
        <f>'Execução - LOA 2020'!J38</f>
        <v>3461672.76</v>
      </c>
      <c r="H18" s="6">
        <f t="shared" si="4"/>
        <v>0.51560704169528315</v>
      </c>
      <c r="I18" s="4">
        <f>'Execução - LOA 2020'!L38</f>
        <v>3165137.4499999997</v>
      </c>
      <c r="J18" s="6">
        <f t="shared" si="2"/>
        <v>0.47143888816152918</v>
      </c>
    </row>
    <row r="19" spans="1:10" ht="24.95" customHeight="1" x14ac:dyDescent="0.2">
      <c r="A19" s="169"/>
      <c r="B19" s="8"/>
      <c r="C19" s="3" t="s">
        <v>6</v>
      </c>
      <c r="D19" s="4">
        <f>SUM(D17:D18)</f>
        <v>13413031</v>
      </c>
      <c r="E19" s="4">
        <f>SUM(E17:E18)</f>
        <v>11110556.33</v>
      </c>
      <c r="F19" s="6">
        <f>E19/D19</f>
        <v>0.82834046458253918</v>
      </c>
      <c r="G19" s="4">
        <f>SUM(G17:G18)</f>
        <v>7546962.4800000004</v>
      </c>
      <c r="H19" s="6">
        <f t="shared" si="4"/>
        <v>0.56265899035050326</v>
      </c>
      <c r="I19" s="4">
        <f>SUM(I17:I18)</f>
        <v>6798561.5399999991</v>
      </c>
      <c r="J19" s="6">
        <f t="shared" si="2"/>
        <v>0.50686243400168085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7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8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4441254.5599999996</v>
      </c>
      <c r="F22" s="6">
        <f t="shared" si="5"/>
        <v>0.77916049523065667</v>
      </c>
      <c r="G22" s="4">
        <f>'Execução - LOA 2020'!J43</f>
        <v>3856250.29</v>
      </c>
      <c r="H22" s="6">
        <f t="shared" si="4"/>
        <v>0.67652908544151624</v>
      </c>
      <c r="I22" s="4">
        <f>'Execução - LOA 2020'!L43</f>
        <v>3820688.38</v>
      </c>
      <c r="J22" s="6">
        <f t="shared" si="2"/>
        <v>0.67029020968408881</v>
      </c>
    </row>
    <row r="23" spans="1:10" ht="24.95" customHeight="1" x14ac:dyDescent="0.2">
      <c r="A23" s="168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4409685.17</v>
      </c>
      <c r="F23" s="6">
        <f t="shared" si="5"/>
        <v>0.83215957808573027</v>
      </c>
      <c r="G23" s="4">
        <f>'Execução - LOA 2020'!J46</f>
        <v>2628053.3199999998</v>
      </c>
      <c r="H23" s="6">
        <f t="shared" si="4"/>
        <v>0.49594464403861344</v>
      </c>
      <c r="I23" s="4">
        <f>'Execução - LOA 2020'!L46</f>
        <v>2492542.29</v>
      </c>
      <c r="J23" s="6">
        <f t="shared" si="2"/>
        <v>0.47037211511570109</v>
      </c>
    </row>
    <row r="24" spans="1:10" ht="24.95" customHeight="1" x14ac:dyDescent="0.2">
      <c r="A24" s="169"/>
      <c r="B24" s="8"/>
      <c r="C24" s="3" t="s">
        <v>6</v>
      </c>
      <c r="D24" s="4">
        <f>SUM(D21:D23)</f>
        <v>12217669</v>
      </c>
      <c r="E24" s="4">
        <f>SUM(E21:E23)</f>
        <v>8850939.7300000004</v>
      </c>
      <c r="F24" s="6">
        <f t="shared" si="5"/>
        <v>0.72443767546820925</v>
      </c>
      <c r="G24" s="4">
        <f>SUM(G21:G23)</f>
        <v>6484303.6099999994</v>
      </c>
      <c r="H24" s="6">
        <f t="shared" si="4"/>
        <v>0.5307316485656961</v>
      </c>
      <c r="I24" s="4">
        <f>SUM(I21:I23)</f>
        <v>6313230.6699999999</v>
      </c>
      <c r="J24" s="6">
        <f t="shared" si="2"/>
        <v>0.51672955536772192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7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25774730.770000003</v>
      </c>
      <c r="F26" s="6">
        <f t="shared" si="5"/>
        <v>0.86549121277992147</v>
      </c>
      <c r="G26" s="4">
        <f>'Execução - LOA 2020'!J49</f>
        <v>24558654.900000002</v>
      </c>
      <c r="H26" s="6">
        <f t="shared" si="4"/>
        <v>0.82465652903673603</v>
      </c>
      <c r="I26" s="4">
        <f>'Execução - LOA 2020'!L49</f>
        <v>24385266.299999997</v>
      </c>
      <c r="J26" s="6">
        <f t="shared" si="2"/>
        <v>0.81883430295665283</v>
      </c>
    </row>
    <row r="27" spans="1:10" ht="24.95" customHeight="1" x14ac:dyDescent="0.2">
      <c r="A27" s="168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23254982.850000001</v>
      </c>
      <c r="F27" s="6">
        <f t="shared" si="5"/>
        <v>0.96095891704416347</v>
      </c>
      <c r="G27" s="4">
        <f>'Execução - LOA 2020'!J51</f>
        <v>21412958.25</v>
      </c>
      <c r="H27" s="6">
        <f t="shared" si="4"/>
        <v>0.88484146831490285</v>
      </c>
      <c r="I27" s="4">
        <f>'Execução - LOA 2020'!L51</f>
        <v>21322260.93</v>
      </c>
      <c r="J27" s="6">
        <f t="shared" si="2"/>
        <v>0.88109360924451841</v>
      </c>
    </row>
    <row r="28" spans="1:10" ht="24.95" customHeight="1" x14ac:dyDescent="0.2">
      <c r="A28" s="168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326316466.5</v>
      </c>
      <c r="F28" s="6">
        <f t="shared" si="5"/>
        <v>0.93787432316942321</v>
      </c>
      <c r="G28" s="4">
        <f>'Execução - LOA 2020'!J53</f>
        <v>320028805.85000002</v>
      </c>
      <c r="H28" s="6">
        <f t="shared" si="4"/>
        <v>0.91980280033244211</v>
      </c>
      <c r="I28" s="4">
        <f>'Execução - LOA 2020'!L53</f>
        <v>313279400.04000002</v>
      </c>
      <c r="J28" s="6">
        <f t="shared" si="2"/>
        <v>0.9004041641748961</v>
      </c>
    </row>
    <row r="29" spans="1:10" ht="24.95" customHeight="1" x14ac:dyDescent="0.2">
      <c r="A29" s="168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16702647.52</v>
      </c>
      <c r="F29" s="6">
        <f t="shared" si="5"/>
        <v>0.73321111807331774</v>
      </c>
      <c r="G29" s="4">
        <f>'Execução - LOA 2020'!J55</f>
        <v>15312317.689999999</v>
      </c>
      <c r="H29" s="6">
        <f t="shared" si="4"/>
        <v>0.67217856093383821</v>
      </c>
      <c r="I29" s="4">
        <f>'Execução - LOA 2020'!L55</f>
        <v>15296145.619999999</v>
      </c>
      <c r="J29" s="6">
        <f t="shared" si="2"/>
        <v>0.6714686410536479</v>
      </c>
    </row>
    <row r="30" spans="1:10" ht="24.95" customHeight="1" x14ac:dyDescent="0.2">
      <c r="A30" s="168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459232.35</v>
      </c>
      <c r="F30" s="6">
        <f t="shared" si="5"/>
        <v>0.55168147684530577</v>
      </c>
      <c r="G30" s="4">
        <f>'Execução - LOA 2020'!J57</f>
        <v>279523.59000000003</v>
      </c>
      <c r="H30" s="6">
        <f t="shared" si="4"/>
        <v>0.33579513060066818</v>
      </c>
      <c r="I30" s="4">
        <f>'Execução - LOA 2020'!L57</f>
        <v>267811.86</v>
      </c>
      <c r="J30" s="6">
        <f t="shared" si="2"/>
        <v>0.32172568513844524</v>
      </c>
    </row>
    <row r="31" spans="1:10" ht="24.95" customHeight="1" x14ac:dyDescent="0.2">
      <c r="A31" s="169"/>
      <c r="B31" s="8"/>
      <c r="C31" s="3" t="s">
        <v>6</v>
      </c>
      <c r="D31" s="16">
        <f>SUM(D26:D30)</f>
        <v>425524766</v>
      </c>
      <c r="E31" s="16">
        <f>SUM(E26:E30)</f>
        <v>392508059.99000001</v>
      </c>
      <c r="F31" s="6">
        <f t="shared" si="5"/>
        <v>0.92240943736280678</v>
      </c>
      <c r="G31" s="16">
        <f>SUM(G26:G30)</f>
        <v>381592260.27999997</v>
      </c>
      <c r="H31" s="6">
        <f t="shared" si="4"/>
        <v>0.89675687708385921</v>
      </c>
      <c r="I31" s="16">
        <f>SUM(I26:I30)</f>
        <v>374550884.75000006</v>
      </c>
      <c r="J31" s="6">
        <f t="shared" si="2"/>
        <v>0.88020936659183791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7390654.3500000006</v>
      </c>
      <c r="F33" s="6">
        <f>E33/D33</f>
        <v>0.61026659518069148</v>
      </c>
      <c r="G33" s="4">
        <f>G8</f>
        <v>6804195.6299999999</v>
      </c>
      <c r="H33" s="6">
        <f>G33/D33</f>
        <v>0.56184109057453613</v>
      </c>
      <c r="I33" s="4">
        <f>I8</f>
        <v>6706262.7600000007</v>
      </c>
      <c r="J33" s="6">
        <f t="shared" si="2"/>
        <v>0.55375450496237411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8749567.8000000007</v>
      </c>
      <c r="F34" s="6">
        <f t="shared" si="5"/>
        <v>0.42181706071549013</v>
      </c>
      <c r="G34" s="4">
        <f>G15</f>
        <v>6373273.4000000004</v>
      </c>
      <c r="H34" s="6">
        <f t="shared" si="4"/>
        <v>0.30725579984924722</v>
      </c>
      <c r="I34" s="4">
        <f>I15</f>
        <v>5756405.1899999995</v>
      </c>
      <c r="J34" s="6">
        <f t="shared" si="2"/>
        <v>0.27751655545010945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11110556.33</v>
      </c>
      <c r="F35" s="6">
        <f t="shared" si="5"/>
        <v>0.82834046458253918</v>
      </c>
      <c r="G35" s="4">
        <f>G19</f>
        <v>7546962.4800000004</v>
      </c>
      <c r="H35" s="6">
        <f t="shared" si="4"/>
        <v>0.56265899035050326</v>
      </c>
      <c r="I35" s="4">
        <f>I19</f>
        <v>6798561.5399999991</v>
      </c>
      <c r="J35" s="6">
        <f t="shared" si="2"/>
        <v>0.50686243400168085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8850939.7300000004</v>
      </c>
      <c r="F36" s="6">
        <f t="shared" si="5"/>
        <v>0.72443767546820925</v>
      </c>
      <c r="G36" s="4">
        <f>G24</f>
        <v>6484303.6099999994</v>
      </c>
      <c r="H36" s="6">
        <f t="shared" si="4"/>
        <v>0.5307316485656961</v>
      </c>
      <c r="I36" s="4">
        <f>I24</f>
        <v>6313230.6699999999</v>
      </c>
      <c r="J36" s="6">
        <f t="shared" si="2"/>
        <v>0.51672955536772192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392508059.99000001</v>
      </c>
      <c r="F37" s="6">
        <f t="shared" si="5"/>
        <v>0.92240943736280678</v>
      </c>
      <c r="G37" s="4">
        <f>G31</f>
        <v>381592260.27999997</v>
      </c>
      <c r="H37" s="6">
        <f t="shared" si="4"/>
        <v>0.89675687708385921</v>
      </c>
      <c r="I37" s="4">
        <f>I31</f>
        <v>374550884.75000006</v>
      </c>
      <c r="J37" s="6">
        <f t="shared" si="2"/>
        <v>0.88020936659183791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Z23" sqref="Z23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228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Stella Maris da Costa</cp:lastModifiedBy>
  <dcterms:created xsi:type="dcterms:W3CDTF">2020-05-12T18:25:18Z</dcterms:created>
  <dcterms:modified xsi:type="dcterms:W3CDTF">2020-12-14T14:21:28Z</dcterms:modified>
</cp:coreProperties>
</file>