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Custeio'!$K$1:$K$501</definedName>
    <definedName name="_xlnm._FilterDatabase" localSheetId="1" hidden="1">'SAE Investimento'!$K$1:$K$626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<sst xmlns="http://schemas.openxmlformats.org/spreadsheetml/2006/main" count="1791" uniqueCount="335">
  <si>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</si>
  <si>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</si>
  <si>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</si>
  <si>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</si>
  <si>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</si>
  <si>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</si>
  <si>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</si>
  <si>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</si>
  <si>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</si>
  <si>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</si>
  <si>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</si>
  <si>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</si>
  <si>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</si>
  <si>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</si>
  <si>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</si>
  <si>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</si>
  <si>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</si>
  <si>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</si>
  <si>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</si>
  <si>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</si>
  <si>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</si>
  <si>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</si>
  <si>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</si>
  <si>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</si>
  <si>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</si>
  <si>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</si>
  <si>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</si>
  <si>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</si>
  <si>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</si>
  <si>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</si>
  <si>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</si>
  <si>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</si>
  <si>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</si>
  <si>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</si>
  <si>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</si>
  <si>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</si>
  <si>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</si>
  <si>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</si>
  <si>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</si>
  <si>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</si>
  <si>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</si>
  <si>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</si>
  <si>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</si>
  <si>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</si>
  <si>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</si>
  <si>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</si>
  <si>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</si>
  <si>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</si>
  <si>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</si>
  <si>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</si>
  <si>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</si>
  <si>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</si>
  <si>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</si>
  <si>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</si>
  <si>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</si>
  <si>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</si>
  <si>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</si>
  <si>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</si>
  <si>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</si>
  <si>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</si>
  <si>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</si>
  <si>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</si>
  <si>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</si>
  <si>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</si>
  <si>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</si>
  <si>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</si>
  <si>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</si>
  <si>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</si>
  <si>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</si>
  <si>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</si>
  <si>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</si>
  <si>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</si>
  <si>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</si>
  <si>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</si>
  <si>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</si>
  <si>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</si>
  <si>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</si>
  <si>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</si>
  <si>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</si>
  <si>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</si>
  <si>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</si>
  <si>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</si>
  <si>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</si>
  <si>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</si>
  <si>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</si>
  <si>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</si>
  <si>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</si>
  <si>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</si>
  <si>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</si>
  <si>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</si>
  <si>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</si>
  <si>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</si>
  <si>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</si>
  <si>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</si>
  <si>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</si>
  <si>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</si>
  <si>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</si>
  <si>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</si>
  <si>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</si>
  <si>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</si>
  <si>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</si>
  <si>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</si>
  <si>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</si>
  <si>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</si>
  <si>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</si>
  <si>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</si>
  <si>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</si>
  <si>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</si>
  <si>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</si>
  <si>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</si>
  <si>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</si>
  <si>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</si>
  <si>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</si>
  <si>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</si>
  <si>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</si>
  <si>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</si>
  <si>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</si>
  <si>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</si>
  <si>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</si>
  <si>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</si>
  <si>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</si>
  <si>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</si>
  <si>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</si>
  <si>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</si>
  <si>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</si>
  <si>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</si>
  <si>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</si>
  <si>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</si>
  <si>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</si>
  <si>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</si>
  <si>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</si>
  <si>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</si>
  <si>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</si>
  <si>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</si>
  <si>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</si>
  <si>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</si>
  <si>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</si>
  <si>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</si>
  <si>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</si>
  <si>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</si>
  <si>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</si>
  <si>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</si>
  <si>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</si>
  <si>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</si>
  <si>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</si>
  <si>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</si>
  <si>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</si>
  <si>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</si>
  <si>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</si>
  <si>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</si>
  <si>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</si>
  <si>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</si>
  <si>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</si>
  <si>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</si>
  <si>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</si>
  <si>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</si>
  <si>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</si>
  <si>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</si>
  <si>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</si>
  <si>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</si>
  <si>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</si>
  <si>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</si>
  <si>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</si>
  <si>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</si>
  <si>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</si>
  <si>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</si>
  <si>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</si>
  <si>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</si>
  <si>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</si>
  <si>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</si>
  <si>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</si>
  <si>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</si>
  <si>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</si>
  <si>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</si>
  <si>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</si>
  <si>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</si>
  <si>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</si>
  <si>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</si>
  <si>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</si>
  <si>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</si>
  <si>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</si>
  <si>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</si>
  <si>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</si>
  <si>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</si>
  <si>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</si>
  <si>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</si>
  <si>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</si>
  <si>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</si>
  <si>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</si>
  <si>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</si>
  <si>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</si>
  <si>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</si>
  <si>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</si>
  <si>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</si>
  <si>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</si>
  <si>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</si>
  <si>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</si>
  <si>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</si>
  <si>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</si>
  <si>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</si>
  <si>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</si>
  <si>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</si>
  <si>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</si>
  <si>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</si>
  <si>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</si>
  <si>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</si>
  <si>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</si>
  <si>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</si>
  <si>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</si>
  <si>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</si>
  <si>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IVAN BISPO DE OLIVEIRA FILHO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</si>
  <si>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</si>
  <si>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</si>
  <si>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</si>
  <si>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</si>
  <si>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</si>
  <si>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</si>
  <si>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</si>
  <si>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</si>
  <si>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</si>
  <si>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</si>
  <si>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</si>
  <si>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</si>
  <si>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</si>
  <si>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</si>
  <si>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</si>
  <si>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</si>
  <si>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</si>
  <si>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ESTAGIO E VALE ALIMENTAÇÃO</t>
  </si>
  <si>
    <t>SUÉVIA M. VIEGAS</t>
  </si>
  <si>
    <t>VALE TRANSPORTE</t>
  </si>
  <si>
    <t>KIT PARA SISTEMAS MILLI-Q ADVANTAGE INTEGRAL, CÓDIGO ZF3000423 - RCS  033.266</t>
  </si>
  <si>
    <t>BIPE, MIRA,BASTÃO</t>
  </si>
  <si>
    <t>NÍVEL E ESTAÇÃO TOTAL</t>
  </si>
  <si>
    <t>MONITOR 23 E 27 POLEGADAS</t>
  </si>
  <si>
    <t>Execução Orçamentária - Diretorias e Ações Dez/20</t>
  </si>
  <si>
    <t>SERVIÇO DE TELEFONIA FIXA</t>
  </si>
  <si>
    <t>EMBRATEL</t>
  </si>
  <si>
    <t>EQUIPAMENTOS</t>
  </si>
  <si>
    <t>HOSPEDAGEM</t>
  </si>
  <si>
    <t>IC TRIBUTÁVEL</t>
  </si>
  <si>
    <t>TESTE DE COVID</t>
  </si>
  <si>
    <t>LABORATÓRIO SÃO MARCOS</t>
  </si>
  <si>
    <t>TICKET SERVIÇOS S.A</t>
  </si>
  <si>
    <t>TRANSPORTE</t>
  </si>
  <si>
    <t>PATRÍCIA MARA LAGE SIMÕES</t>
  </si>
  <si>
    <t>IC NÃO TRIBUTÁVEL</t>
  </si>
  <si>
    <t>ÁGUA</t>
  </si>
  <si>
    <t>MANUTENÇÃO DE VEÍCULOS</t>
  </si>
  <si>
    <t>RECUPERAÇÃO DE DADOS HD - SERVIÇO INICIAL</t>
  </si>
  <si>
    <t>BOT RECUPERAÇÃO DE DADOS LTDA</t>
  </si>
  <si>
    <t>SALVADOR</t>
  </si>
  <si>
    <t>RECUPERAÇÃO DE DADOS HD - CONCLUSÃO DO SERVIÇO</t>
  </si>
  <si>
    <t>CONTRATO 052/PR/17 - FATURA VIVO - NOVEMBRO 2020</t>
  </si>
  <si>
    <t>TELEFONICA BRASIL S.A.</t>
  </si>
  <si>
    <t>FORTALEZA</t>
  </si>
  <si>
    <t>NF 3442 - CONTRATO 057/PR/17 - DIAGONAL - SERVIÇO PRESTADO - OUTUBRO/2020</t>
  </si>
  <si>
    <t>DIAGONAL GESTAO DE RECURSOS HUMANOS LTDA</t>
  </si>
  <si>
    <t>PAGAMENTO CAGECE HIDROLOGIA - NOVEMBRO/2020</t>
  </si>
  <si>
    <t>COMPANHIA DE AGUA E ESGOTO DO CEARA CAGECE</t>
  </si>
  <si>
    <t>MATERIAL</t>
  </si>
  <si>
    <t>MANUTENÇÃO DO GC/MS 4000 VARIAN - RCS 033.8619</t>
  </si>
  <si>
    <t>DESPESAS REFERENTE AS VIAGENS DE ESTUDO IN LOCO 2020 TAXI</t>
  </si>
  <si>
    <t>ALEXANDRE OLIVEIRA DE SOUZA JUNIOR</t>
  </si>
  <si>
    <t>ÂNGELO REIS GIADA</t>
  </si>
  <si>
    <t>UM FREEZER VERTICAL FROST FREE E DOIS REFRIGERADORES VERTICAIS</t>
  </si>
  <si>
    <t>CÂMERA FOTOGRÁFICA DIGITAL SEMIPROFISSIONAL  NIKON COOLPIX W300</t>
  </si>
  <si>
    <t>ICT COMERCIO, IMPORTACAO E MANUTENCAO DE ELETROELETRONICOS LTDA</t>
  </si>
  <si>
    <t>ASSISTENCIA MÉDICA - DEZEMBRO/2020</t>
  </si>
  <si>
    <t>AMIL ASSISTÊNCIA MÉDICA INTERNACIONAL SA</t>
  </si>
  <si>
    <t>SESI</t>
  </si>
  <si>
    <t>CONTRATAÇÃO DE MANUTENÇÃO PREVENTIVA E CORRETIVA DE FROTA.</t>
  </si>
  <si>
    <t>TICKET SOLUCOES HDFGT S/A</t>
  </si>
  <si>
    <t>PRESTAÇÃO DE SERVIÇOS DE APOIO ADMINISTRATIVO.CONTRATO Nº 043/PR/15</t>
  </si>
  <si>
    <t>AUXILIO PCD PESSOA COM DEFICIÊNCIA</t>
  </si>
  <si>
    <t>SGB-CIA DE PESQUISA DE RECURSOS MINERAIS</t>
  </si>
  <si>
    <t>CONTRATAÇÃO DE MANUTENÇÃO PREVENTIVA E CORRETIVA DE FROTA</t>
  </si>
  <si>
    <t>AUXILIO DOENÇA CRONICA</t>
  </si>
  <si>
    <t>SGG-CIA DE PESQUISA E RECURSOS MINERAIS SGB</t>
  </si>
  <si>
    <t>BOLSA COMPLEMENTAÇÃO EDUCACIONAL</t>
  </si>
  <si>
    <t>CARIZE GONÇALVES DUARTE</t>
  </si>
  <si>
    <t>AUXILIO ALIMENTAÇÃO</t>
  </si>
  <si>
    <t>AUXILIO TRANSPORTE</t>
  </si>
  <si>
    <t>LIA MAGALHAES</t>
  </si>
  <si>
    <t>PRESTAÇÃO D SERVIÇOS DE APOIO ADMINISTRATIVO. CONTRATO Nº 043/PR/15</t>
  </si>
  <si>
    <t>ACR SERVIÇOS INDUSTRIAISI EIRELI</t>
  </si>
  <si>
    <t>SERVIÇO DE TRANSPORTE TERRESTRE DE AMOSTRAS DE SOLO, TRECHO TERESINA - RIO DE JANEIRO</t>
  </si>
  <si>
    <t>RICARDO MATARAZZO CARGAS LTDA</t>
  </si>
  <si>
    <t>Em consolidação</t>
  </si>
  <si>
    <t>PAGAMENTO DE PENSÃO</t>
  </si>
  <si>
    <t>JOSE KOPILLER</t>
  </si>
  <si>
    <t>PAGAMENTO DE PENSÃO MARIA AUXILIADORA</t>
  </si>
  <si>
    <t>MARIA AUXILIADORA TAVEIRA BELO</t>
  </si>
  <si>
    <t>RENOVAÇÃO DE LICENÇA DO SOFTWARE STATISTICA</t>
  </si>
  <si>
    <t>STATSOFT SOUTH AMÉRICA COMERCIO DE SOFTWARE LTDA</t>
  </si>
  <si>
    <t>LOCAÇÃO DE MÃO DE OBRA</t>
  </si>
  <si>
    <t>GARRA FORTE ADMINISTRAÇÃO E SERVIÇOS LTDA - EPP</t>
  </si>
  <si>
    <t>RG SEGURANÇA E VIGILÂNCIA LTDA</t>
  </si>
  <si>
    <t>PROGRAMA DE CONTROLE MÉDICO - PCSMO</t>
  </si>
  <si>
    <t>MED MAIS SOLUCOES EM SERVICOS ESPECIAIS EIRELI</t>
  </si>
  <si>
    <t>FORNECIMENTO DE ÁGUA TRATADA E COLETA DE ESGOTO</t>
  </si>
  <si>
    <t>SANEAMENTO DE GOIÁS S.A</t>
  </si>
  <si>
    <t>CONTRATAÇÃO INDIVIDUAL</t>
  </si>
  <si>
    <t>MARCOS OREDES DE OLIVEIRA</t>
  </si>
  <si>
    <t>SILVANICE ALMEIDA DA SILVA</t>
  </si>
  <si>
    <t>MARILETE ORDALI STAUFFER LEMES</t>
  </si>
  <si>
    <t>INSS PATRONAL</t>
  </si>
  <si>
    <t>PAGAMENTO DE DEPOSITO RECURSAL</t>
  </si>
  <si>
    <t>CAIXA</t>
  </si>
  <si>
    <t>PAGAMENTO DE CUSTAS</t>
  </si>
  <si>
    <t>TRIBUNAL REGIONAL DO TRABALHO DA 4A.REGIAO</t>
  </si>
  <si>
    <t>PAGAMENTO DE OBSERVADOR HIDROLÓGICO INSS</t>
  </si>
  <si>
    <t>REFO</t>
  </si>
  <si>
    <t>DESPESAS REFERENTES EM ESTUDO IN LOCO (INHAÚMA-MG) - TRABALHO DE CAMPO</t>
  </si>
  <si>
    <t>LORENA MICHELE OLIVEIRA VAZ</t>
  </si>
  <si>
    <t>DESPESAS COM PEDÁGIO</t>
  </si>
  <si>
    <t>DESPESAS COM MATERIAL DE CONSUMO</t>
  </si>
  <si>
    <t>DESPESAS COM ENVIO DE AMOSTRAS - VIA CORREIO</t>
  </si>
  <si>
    <t>DESPESAS COM COMBUSTÍVEL</t>
  </si>
  <si>
    <t>TICKET SOLUÇÕES HDFGT S/A</t>
  </si>
  <si>
    <t>EXAME - COVID-19</t>
  </si>
  <si>
    <t>COMPANHIA DE PESQUISA DE RECURSOS MINERAIS - CPRM</t>
  </si>
  <si>
    <t>PRESTAÇÃO DE SERVIÇO DE PCMSO</t>
  </si>
  <si>
    <t>EVOLUE SERVIÇOS LTDA</t>
  </si>
  <si>
    <t>PAGAMENTO DE COMBUSTÍVEL</t>
  </si>
  <si>
    <t>BOLSA ESTÁGIO</t>
  </si>
  <si>
    <t>MARIA CAROLINA RODRIGUES MARCUSSI</t>
  </si>
  <si>
    <t>AUXÍLIO REFEIÇÃO - ESTÁGIO</t>
  </si>
  <si>
    <t>AUXÍLIO TRANSPORTE - ESTÁGIO</t>
  </si>
  <si>
    <t>MATERIAL PARA ATENDIMENTO AS NECESSIDADES DO MUSEU</t>
  </si>
  <si>
    <t>COMBUSTIVEL</t>
  </si>
  <si>
    <t>TICKET SOLUCOES HDFGT S.A</t>
  </si>
  <si>
    <t>NOTEBOOKS</t>
  </si>
  <si>
    <t>CPRM RIODE JANEIRO</t>
  </si>
  <si>
    <t>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</si>
</sst>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19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sz val="18"/>
      <color rgb="FF000000"/>
      <name val="Arial"/>
      <family val="2"/>
    </font>
    <font>
      <b/>
      <sz val="11.95"/>
      <color rgb="FF000000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67" fontId="18" fillId="13" borderId="7" xfId="0" applyNumberFormat="1" applyFont="1" applyFill="1" applyBorder="1" applyAlignment="1" applyProtection="1">
      <alignment vertical="top" wrapText="1" readingOrder="1"/>
      <protection locked="0"/>
    </xf>
    <xf numFmtId="167" fontId="18" fillId="8" borderId="7" xfId="0" applyNumberFormat="1" applyFont="1" applyFill="1" applyBorder="1" applyAlignment="1" applyProtection="1">
      <alignment vertical="top" wrapText="1" readingOrder="1"/>
      <protection locked="0"/>
    </xf>
    <xf numFmtId="0" fontId="17" fillId="8" borderId="7" xfId="0" applyFont="1" applyFill="1" applyBorder="1" applyAlignment="1" applyProtection="1">
      <alignment vertical="top" wrapText="1" readingOrder="1"/>
      <protection locked="0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top" wrapText="1" readingOrder="1"/>
      <protection locked="0"/>
    </xf>
    <xf numFmtId="167" fontId="4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7" xfId="0" applyNumberFormat="1" applyFont="1" applyFill="1" applyBorder="1" applyAlignment="1" applyProtection="1">
      <alignment vertical="top" wrapText="1" readingOrder="1"/>
      <protection locked="0"/>
    </xf>
    <xf numFmtId="0" fontId="4" fillId="13" borderId="7" xfId="0" applyFont="1" applyFill="1" applyBorder="1" applyAlignment="1" applyProtection="1">
      <alignment vertical="top" wrapText="1" readingOrder="1"/>
      <protection locked="0"/>
    </xf>
    <xf numFmtId="0" fontId="4" fillId="8" borderId="7" xfId="0" applyFont="1" applyFill="1" applyBorder="1" applyAlignment="1" applyProtection="1">
      <alignment vertical="top" wrapText="1" readingOrder="1"/>
      <protection locked="0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9" fontId="9" fillId="4" borderId="1" xfId="0" applyNumberFormat="1" applyFont="1" applyFill="1" applyBorder="1" applyAlignment="1">
      <alignment horizontal="right" vertical="center"/>
    </xf>
    <xf numFmtId="169" fontId="9" fillId="4" borderId="2" xfId="0" applyNumberFormat="1" applyFont="1" applyFill="1" applyBorder="1" applyAlignment="1">
      <alignment horizontal="right" vertical="center"/>
    </xf>
    <xf numFmtId="169" fontId="2" fillId="3" borderId="1" xfId="0" applyNumberFormat="1" applyFont="1" applyFill="1" applyBorder="1" applyAlignment="1">
      <alignment horizontal="right" vertical="center"/>
    </xf>
    <xf numFmtId="169" fontId="2" fillId="3" borderId="2" xfId="0" applyNumberFormat="1" applyFont="1" applyFill="1" applyBorder="1" applyAlignment="1">
      <alignment horizontal="right" vertical="center"/>
    </xf>
    <xf numFmtId="0" fontId="4" fillId="8" borderId="7" xfId="0" applyFont="1" applyFill="1" applyBorder="1" applyAlignment="1" applyProtection="1">
      <alignment vertical="top" wrapText="1" readingOrder="1"/>
      <protection locked="0"/>
    </xf>
    <xf numFmtId="0" fontId="15" fillId="0" borderId="8" xfId="0" applyFont="1" applyFill="1" applyBorder="1" applyAlignment="1" applyProtection="1">
      <alignment vertical="top" wrapText="1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7" fillId="9" borderId="7" xfId="0" applyFont="1" applyFill="1" applyBorder="1" applyAlignment="1" applyProtection="1">
      <alignment vertical="top" wrapText="1" readingOrder="1"/>
      <protection locked="0"/>
    </xf>
    <xf numFmtId="0" fontId="15" fillId="9" borderId="38" xfId="0" applyFont="1" applyFill="1" applyBorder="1" applyAlignment="1" applyProtection="1">
      <alignment vertical="top" wrapText="1"/>
      <protection locked="0"/>
    </xf>
    <xf numFmtId="166" fontId="4" fillId="0" borderId="7" xfId="0" applyNumberFormat="1" applyFont="1" applyFill="1" applyBorder="1" applyAlignment="1" applyProtection="1">
      <alignment vertical="top" wrapText="1" readingOrder="1"/>
      <protection locked="0"/>
    </xf>
    <xf numFmtId="0" fontId="4" fillId="0" borderId="7" xfId="0" applyFont="1" applyFill="1" applyBorder="1" applyAlignment="1" applyProtection="1">
      <alignment vertical="top" wrapText="1" readingOrder="1"/>
      <protection locked="0"/>
    </xf>
    <xf numFmtId="0" fontId="4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13" borderId="7" xfId="0" applyFont="1" applyFill="1" applyBorder="1" applyAlignment="1" applyProtection="1">
      <alignment vertical="top" wrapText="1" readingOrder="1"/>
      <protection locked="0"/>
    </xf>
    <xf numFmtId="0" fontId="4" fillId="13" borderId="7" xfId="0" applyFont="1" applyFill="1" applyBorder="1" applyAlignment="1" applyProtection="1">
      <alignment vertical="top" wrapText="1" readingOrder="1"/>
      <protection locked="0"/>
    </xf>
    <xf numFmtId="0" fontId="15" fillId="9" borderId="9" xfId="0" applyFont="1" applyFill="1" applyBorder="1" applyAlignment="1" applyProtection="1">
      <alignment vertical="top" wrapText="1"/>
      <protection locked="0"/>
    </xf>
    <xf numFmtId="0" fontId="17" fillId="8" borderId="7" xfId="0" applyFont="1" applyFill="1" applyBorder="1" applyAlignment="1" applyProtection="1">
      <alignment vertical="top" wrapText="1" readingOrder="1"/>
      <protection locked="0"/>
    </xf>
    <xf numFmtId="0" fontId="14" fillId="8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Fill="1" applyBorder="1"/>
    <xf numFmtId="165" fontId="4" fillId="0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16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0.17924459270459317</c:v>
                </c:pt>
                <c:pt idx="1">
                  <c:v>0.13788794212135497</c:v>
                </c:pt>
                <c:pt idx="2">
                  <c:v>0.13689319580023585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0.5417359490290482</c:v>
                </c:pt>
                <c:pt idx="1">
                  <c:v>0.35629036623618027</c:v>
                </c:pt>
                <c:pt idx="2">
                  <c:v>0.35323899128004038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0.54021116830902982</c:v>
                </c:pt>
                <c:pt idx="1">
                  <c:v>0.38710815485453687</c:v>
                </c:pt>
                <c:pt idx="2">
                  <c:v>0.34465497804439543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0.59021190754879382</c:v>
                </c:pt>
                <c:pt idx="1">
                  <c:v>0.27795477339030611</c:v>
                </c:pt>
                <c:pt idx="2">
                  <c:v>0.2747031029962646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0.68806819360277782</c:v>
                </c:pt>
                <c:pt idx="1">
                  <c:v>0.48633347445271502</c:v>
                </c:pt>
                <c:pt idx="2">
                  <c:v>0.44211927963232506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0.76719037056386907</c:v>
                </c:pt>
                <c:pt idx="1">
                  <c:v>0.53626140836660818</c:v>
                </c:pt>
                <c:pt idx="2">
                  <c:v>0.49267321118035595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0.7509622119041417</c:v>
                </c:pt>
                <c:pt idx="1">
                  <c:v>0.49347619768949869</c:v>
                </c:pt>
                <c:pt idx="2">
                  <c:v>0.44257248039517522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0.77034492849274505</c:v>
                </c:pt>
                <c:pt idx="1">
                  <c:v>0.67338651882237544</c:v>
                </c:pt>
                <c:pt idx="2">
                  <c:v>0.66656991840950186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0.82638974532589204</c:v>
                </c:pt>
                <c:pt idx="1">
                  <c:v>0.4789013520444847</c:v>
                </c:pt>
                <c:pt idx="2">
                  <c:v>0.46140481584937476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0.86463386182855106</c:v>
                </c:pt>
                <c:pt idx="1">
                  <c:v>0.81893162682315412</c:v>
                </c:pt>
                <c:pt idx="2">
                  <c:v>0.80726956949799134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0.95987152893366579</c:v>
                </c:pt>
                <c:pt idx="1">
                  <c:v>0.88425585567597176</c:v>
                </c:pt>
                <c:pt idx="2">
                  <c:v>0.8808973862889925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0.93787432316942321</c:v>
                </c:pt>
                <c:pt idx="1">
                  <c:v>0.91981522304808228</c:v>
                </c:pt>
                <c:pt idx="2">
                  <c:v>0.89983822883815667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0.73264794798836563</c:v>
                </c:pt>
                <c:pt idx="1">
                  <c:v>0.67132635830851572</c:v>
                </c:pt>
                <c:pt idx="2">
                  <c:v>0.6710586684872003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0.55168147684530577</c:v>
                </c:pt>
                <c:pt idx="1">
                  <c:v>0.3351464219513397</c:v>
                </c:pt>
                <c:pt idx="2">
                  <c:v>0.32164059618727503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0.68998775064752738</c:v>
                </c:pt>
                <c:pt idx="1">
                  <c:v>0.68998775064752738</c:v>
                </c:pt>
                <c:pt idx="2">
                  <c:v>0.68998775064752738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0.42266855096594619</c:v>
                </c:pt>
                <c:pt idx="1">
                  <c:v>0.27045891308714703</c:v>
                </c:pt>
                <c:pt idx="2">
                  <c:v>0.22644305805218193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0.60663960152376439</c:v>
                </c:pt>
                <c:pt idx="1">
                  <c:v>0.5575421760923176</c:v>
                </c:pt>
                <c:pt idx="2">
                  <c:v>0.54342757718198065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0.41882281000445215</c:v>
                </c:pt>
                <c:pt idx="1">
                  <c:v>0.26739265804397866</c:v>
                </c:pt>
                <c:pt idx="2">
                  <c:v>0.25605335646772714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0.75906750085047892</c:v>
                </c:pt>
                <c:pt idx="1">
                  <c:v>0.51484562736043782</c:v>
                </c:pt>
                <c:pt idx="2">
                  <c:v>0.46759570748774082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0.71782233665030548</c:v>
                </c:pt>
                <c:pt idx="1">
                  <c:v>0.52187344001544</c:v>
                </c:pt>
                <c:pt idx="2">
                  <c:v>0.51110455930668941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0.92225744635037299</c:v>
                </c:pt>
                <c:pt idx="1">
                  <c:v>0.89628618069670696</c:v>
                </c:pt>
                <c:pt idx="2">
                  <c:v>0.87890399309919365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7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07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3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28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49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1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8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9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10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9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54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0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5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72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193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34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6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9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2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0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0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15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31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3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78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61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3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19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7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0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05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26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47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68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4" Type="http://schemas.openxmlformats.org/officeDocument/2006/relationships/hyperlink" Target="http://cprmbd.cprm.gov.br/ReportServer?%2FRelatorio_SAE%2Fcentro%20de%20custo&amp;custo=5013103%20&amp;ano=2020&amp;rs%3AParameterLanguage=" TargetMode="External"/><Relationship Id="rId18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3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11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32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5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4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179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9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9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0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7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2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78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2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4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8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64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85" Type="http://schemas.openxmlformats.org/officeDocument/2006/relationships/hyperlink" Target="http://cprmbd.cprm.gov.br/ReportServer?%2FRelatorio_SAE%2Fcentro%20de%20custo&amp;custo=5013102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2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7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5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19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00" Type="http://schemas.openxmlformats.org/officeDocument/2006/relationships/hyperlink" Target="http://cprmbd.cprm.gov.br/ReportServer?%2FRelatorio_SAE%2Fcentro%20de%20custo&amp;custo=5013103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7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3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4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6" Type="http://schemas.openxmlformats.org/officeDocument/2006/relationships/hyperlink" Target="http://cprmbd.cprm.gov.br/ReportServer?%2FRelatorio_SAE%2Fcentro%20de%20custo&amp;custo=1422370%20&amp;ano=2020&amp;rs%3AParameterLanguage=" TargetMode="External"/><Relationship Id="rId2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8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34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8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55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7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9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0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4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6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1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5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5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77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9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0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5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46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67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7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427033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workbookViewId="0">
      <pane ySplit="3" topLeftCell="A348" activePane="bottomLeft" state="frozen"/>
      <selection pane="bottomLeft" activeCell="T360" sqref="T360"/>
    </sheetView>
  </sheetViews>
  <sheetFormatPr defaultRowHeight="12.75" outlineLevelRow="1" x14ac:dyDescent="0.2"/>
  <cols>
    <col min="1" max="1" width="10" style="97" customWidth="1"/>
    <col min="2" max="2" width="13.42578125" style="97" customWidth="1"/>
    <col min="3" max="3" width="3.7109375" style="97" customWidth="1"/>
    <col min="4" max="4" width="7.5703125" style="97" customWidth="1"/>
    <col min="5" max="5" width="42.140625" style="97" customWidth="1"/>
    <col min="6" max="6" width="0" style="97" hidden="1" customWidth="1"/>
    <col min="7" max="7" width="6.140625" style="97" customWidth="1"/>
    <col min="8" max="8" width="17.28515625" style="97" customWidth="1"/>
    <col min="9" max="9" width="31.5703125" style="97" customWidth="1"/>
    <col min="10" max="10" width="2.42578125" style="97" customWidth="1"/>
    <col min="11" max="11" width="10.85546875" style="97" customWidth="1"/>
    <col min="12" max="12" width="17.28515625" style="97" customWidth="1"/>
    <col min="13" max="13" width="12.7109375" style="97" customWidth="1"/>
    <col min="14" max="14" width="3.42578125" style="97" customWidth="1"/>
    <col min="15" max="15" width="14.5703125" style="97" customWidth="1"/>
    <col min="16" max="16" width="6.28515625" style="97" customWidth="1"/>
    <col min="17" max="17" width="13.42578125" style="97" customWidth="1"/>
    <col min="18" max="18" width="0" style="97" hidden="1" customWidth="1"/>
    <col min="19" max="256" width="9.140625" style="97"/>
    <col min="257" max="257" width="10" style="97" customWidth="1"/>
    <col min="258" max="258" width="13.42578125" style="97" customWidth="1"/>
    <col min="259" max="259" width="3.7109375" style="97" customWidth="1"/>
    <col min="260" max="260" width="7.5703125" style="97" customWidth="1"/>
    <col min="261" max="261" width="42.140625" style="97" customWidth="1"/>
    <col min="262" max="262" width="0" style="97" hidden="1" customWidth="1"/>
    <col min="263" max="263" width="6.140625" style="97" customWidth="1"/>
    <col min="264" max="264" width="17.28515625" style="97" customWidth="1"/>
    <col min="265" max="265" width="31.5703125" style="97" customWidth="1"/>
    <col min="266" max="266" width="2.42578125" style="97" customWidth="1"/>
    <col min="267" max="267" width="10.85546875" style="97" customWidth="1"/>
    <col min="268" max="268" width="17.28515625" style="97" customWidth="1"/>
    <col min="269" max="269" width="12.7109375" style="97" customWidth="1"/>
    <col min="270" max="270" width="3.42578125" style="97" customWidth="1"/>
    <col min="271" max="271" width="14.5703125" style="97" customWidth="1"/>
    <col min="272" max="272" width="6.28515625" style="97" customWidth="1"/>
    <col min="273" max="273" width="13.42578125" style="97" customWidth="1"/>
    <col min="274" max="274" width="0" style="97" hidden="1" customWidth="1"/>
    <col min="275" max="512" width="9.140625" style="97"/>
    <col min="513" max="513" width="10" style="97" customWidth="1"/>
    <col min="514" max="514" width="13.42578125" style="97" customWidth="1"/>
    <col min="515" max="515" width="3.7109375" style="97" customWidth="1"/>
    <col min="516" max="516" width="7.5703125" style="97" customWidth="1"/>
    <col min="517" max="517" width="42.140625" style="97" customWidth="1"/>
    <col min="518" max="518" width="0" style="97" hidden="1" customWidth="1"/>
    <col min="519" max="519" width="6.140625" style="97" customWidth="1"/>
    <col min="520" max="520" width="17.28515625" style="97" customWidth="1"/>
    <col min="521" max="521" width="31.5703125" style="97" customWidth="1"/>
    <col min="522" max="522" width="2.42578125" style="97" customWidth="1"/>
    <col min="523" max="523" width="10.85546875" style="97" customWidth="1"/>
    <col min="524" max="524" width="17.28515625" style="97" customWidth="1"/>
    <col min="525" max="525" width="12.7109375" style="97" customWidth="1"/>
    <col min="526" max="526" width="3.42578125" style="97" customWidth="1"/>
    <col min="527" max="527" width="14.5703125" style="97" customWidth="1"/>
    <col min="528" max="528" width="6.28515625" style="97" customWidth="1"/>
    <col min="529" max="529" width="13.42578125" style="97" customWidth="1"/>
    <col min="530" max="530" width="0" style="97" hidden="1" customWidth="1"/>
    <col min="531" max="768" width="9.140625" style="97"/>
    <col min="769" max="769" width="10" style="97" customWidth="1"/>
    <col min="770" max="770" width="13.42578125" style="97" customWidth="1"/>
    <col min="771" max="771" width="3.7109375" style="97" customWidth="1"/>
    <col min="772" max="772" width="7.5703125" style="97" customWidth="1"/>
    <col min="773" max="773" width="42.140625" style="97" customWidth="1"/>
    <col min="774" max="774" width="0" style="97" hidden="1" customWidth="1"/>
    <col min="775" max="775" width="6.140625" style="97" customWidth="1"/>
    <col min="776" max="776" width="17.28515625" style="97" customWidth="1"/>
    <col min="777" max="777" width="31.5703125" style="97" customWidth="1"/>
    <col min="778" max="778" width="2.42578125" style="97" customWidth="1"/>
    <col min="779" max="779" width="10.85546875" style="97" customWidth="1"/>
    <col min="780" max="780" width="17.28515625" style="97" customWidth="1"/>
    <col min="781" max="781" width="12.7109375" style="97" customWidth="1"/>
    <col min="782" max="782" width="3.42578125" style="97" customWidth="1"/>
    <col min="783" max="783" width="14.5703125" style="97" customWidth="1"/>
    <col min="784" max="784" width="6.28515625" style="97" customWidth="1"/>
    <col min="785" max="785" width="13.42578125" style="97" customWidth="1"/>
    <col min="786" max="786" width="0" style="97" hidden="1" customWidth="1"/>
    <col min="787" max="1024" width="9.140625" style="97"/>
    <col min="1025" max="1025" width="10" style="97" customWidth="1"/>
    <col min="1026" max="1026" width="13.42578125" style="97" customWidth="1"/>
    <col min="1027" max="1027" width="3.7109375" style="97" customWidth="1"/>
    <col min="1028" max="1028" width="7.5703125" style="97" customWidth="1"/>
    <col min="1029" max="1029" width="42.140625" style="97" customWidth="1"/>
    <col min="1030" max="1030" width="0" style="97" hidden="1" customWidth="1"/>
    <col min="1031" max="1031" width="6.140625" style="97" customWidth="1"/>
    <col min="1032" max="1032" width="17.28515625" style="97" customWidth="1"/>
    <col min="1033" max="1033" width="31.5703125" style="97" customWidth="1"/>
    <col min="1034" max="1034" width="2.42578125" style="97" customWidth="1"/>
    <col min="1035" max="1035" width="10.85546875" style="97" customWidth="1"/>
    <col min="1036" max="1036" width="17.28515625" style="97" customWidth="1"/>
    <col min="1037" max="1037" width="12.7109375" style="97" customWidth="1"/>
    <col min="1038" max="1038" width="3.42578125" style="97" customWidth="1"/>
    <col min="1039" max="1039" width="14.5703125" style="97" customWidth="1"/>
    <col min="1040" max="1040" width="6.28515625" style="97" customWidth="1"/>
    <col min="1041" max="1041" width="13.42578125" style="97" customWidth="1"/>
    <col min="1042" max="1042" width="0" style="97" hidden="1" customWidth="1"/>
    <col min="1043" max="1280" width="9.140625" style="97"/>
    <col min="1281" max="1281" width="10" style="97" customWidth="1"/>
    <col min="1282" max="1282" width="13.42578125" style="97" customWidth="1"/>
    <col min="1283" max="1283" width="3.7109375" style="97" customWidth="1"/>
    <col min="1284" max="1284" width="7.5703125" style="97" customWidth="1"/>
    <col min="1285" max="1285" width="42.140625" style="97" customWidth="1"/>
    <col min="1286" max="1286" width="0" style="97" hidden="1" customWidth="1"/>
    <col min="1287" max="1287" width="6.140625" style="97" customWidth="1"/>
    <col min="1288" max="1288" width="17.28515625" style="97" customWidth="1"/>
    <col min="1289" max="1289" width="31.5703125" style="97" customWidth="1"/>
    <col min="1290" max="1290" width="2.42578125" style="97" customWidth="1"/>
    <col min="1291" max="1291" width="10.85546875" style="97" customWidth="1"/>
    <col min="1292" max="1292" width="17.28515625" style="97" customWidth="1"/>
    <col min="1293" max="1293" width="12.7109375" style="97" customWidth="1"/>
    <col min="1294" max="1294" width="3.42578125" style="97" customWidth="1"/>
    <col min="1295" max="1295" width="14.5703125" style="97" customWidth="1"/>
    <col min="1296" max="1296" width="6.28515625" style="97" customWidth="1"/>
    <col min="1297" max="1297" width="13.42578125" style="97" customWidth="1"/>
    <col min="1298" max="1298" width="0" style="97" hidden="1" customWidth="1"/>
    <col min="1299" max="1536" width="9.140625" style="97"/>
    <col min="1537" max="1537" width="10" style="97" customWidth="1"/>
    <col min="1538" max="1538" width="13.42578125" style="97" customWidth="1"/>
    <col min="1539" max="1539" width="3.7109375" style="97" customWidth="1"/>
    <col min="1540" max="1540" width="7.5703125" style="97" customWidth="1"/>
    <col min="1541" max="1541" width="42.140625" style="97" customWidth="1"/>
    <col min="1542" max="1542" width="0" style="97" hidden="1" customWidth="1"/>
    <col min="1543" max="1543" width="6.140625" style="97" customWidth="1"/>
    <col min="1544" max="1544" width="17.28515625" style="97" customWidth="1"/>
    <col min="1545" max="1545" width="31.5703125" style="97" customWidth="1"/>
    <col min="1546" max="1546" width="2.42578125" style="97" customWidth="1"/>
    <col min="1547" max="1547" width="10.85546875" style="97" customWidth="1"/>
    <col min="1548" max="1548" width="17.28515625" style="97" customWidth="1"/>
    <col min="1549" max="1549" width="12.7109375" style="97" customWidth="1"/>
    <col min="1550" max="1550" width="3.42578125" style="97" customWidth="1"/>
    <col min="1551" max="1551" width="14.5703125" style="97" customWidth="1"/>
    <col min="1552" max="1552" width="6.28515625" style="97" customWidth="1"/>
    <col min="1553" max="1553" width="13.42578125" style="97" customWidth="1"/>
    <col min="1554" max="1554" width="0" style="97" hidden="1" customWidth="1"/>
    <col min="1555" max="1792" width="9.140625" style="97"/>
    <col min="1793" max="1793" width="10" style="97" customWidth="1"/>
    <col min="1794" max="1794" width="13.42578125" style="97" customWidth="1"/>
    <col min="1795" max="1795" width="3.7109375" style="97" customWidth="1"/>
    <col min="1796" max="1796" width="7.5703125" style="97" customWidth="1"/>
    <col min="1797" max="1797" width="42.140625" style="97" customWidth="1"/>
    <col min="1798" max="1798" width="0" style="97" hidden="1" customWidth="1"/>
    <col min="1799" max="1799" width="6.140625" style="97" customWidth="1"/>
    <col min="1800" max="1800" width="17.28515625" style="97" customWidth="1"/>
    <col min="1801" max="1801" width="31.5703125" style="97" customWidth="1"/>
    <col min="1802" max="1802" width="2.42578125" style="97" customWidth="1"/>
    <col min="1803" max="1803" width="10.85546875" style="97" customWidth="1"/>
    <col min="1804" max="1804" width="17.28515625" style="97" customWidth="1"/>
    <col min="1805" max="1805" width="12.7109375" style="97" customWidth="1"/>
    <col min="1806" max="1806" width="3.42578125" style="97" customWidth="1"/>
    <col min="1807" max="1807" width="14.5703125" style="97" customWidth="1"/>
    <col min="1808" max="1808" width="6.28515625" style="97" customWidth="1"/>
    <col min="1809" max="1809" width="13.42578125" style="97" customWidth="1"/>
    <col min="1810" max="1810" width="0" style="97" hidden="1" customWidth="1"/>
    <col min="1811" max="2048" width="9.140625" style="97"/>
    <col min="2049" max="2049" width="10" style="97" customWidth="1"/>
    <col min="2050" max="2050" width="13.42578125" style="97" customWidth="1"/>
    <col min="2051" max="2051" width="3.7109375" style="97" customWidth="1"/>
    <col min="2052" max="2052" width="7.5703125" style="97" customWidth="1"/>
    <col min="2053" max="2053" width="42.140625" style="97" customWidth="1"/>
    <col min="2054" max="2054" width="0" style="97" hidden="1" customWidth="1"/>
    <col min="2055" max="2055" width="6.140625" style="97" customWidth="1"/>
    <col min="2056" max="2056" width="17.28515625" style="97" customWidth="1"/>
    <col min="2057" max="2057" width="31.5703125" style="97" customWidth="1"/>
    <col min="2058" max="2058" width="2.42578125" style="97" customWidth="1"/>
    <col min="2059" max="2059" width="10.85546875" style="97" customWidth="1"/>
    <col min="2060" max="2060" width="17.28515625" style="97" customWidth="1"/>
    <col min="2061" max="2061" width="12.7109375" style="97" customWidth="1"/>
    <col min="2062" max="2062" width="3.42578125" style="97" customWidth="1"/>
    <col min="2063" max="2063" width="14.5703125" style="97" customWidth="1"/>
    <col min="2064" max="2064" width="6.28515625" style="97" customWidth="1"/>
    <col min="2065" max="2065" width="13.42578125" style="97" customWidth="1"/>
    <col min="2066" max="2066" width="0" style="97" hidden="1" customWidth="1"/>
    <col min="2067" max="2304" width="9.140625" style="97"/>
    <col min="2305" max="2305" width="10" style="97" customWidth="1"/>
    <col min="2306" max="2306" width="13.42578125" style="97" customWidth="1"/>
    <col min="2307" max="2307" width="3.7109375" style="97" customWidth="1"/>
    <col min="2308" max="2308" width="7.5703125" style="97" customWidth="1"/>
    <col min="2309" max="2309" width="42.140625" style="97" customWidth="1"/>
    <col min="2310" max="2310" width="0" style="97" hidden="1" customWidth="1"/>
    <col min="2311" max="2311" width="6.140625" style="97" customWidth="1"/>
    <col min="2312" max="2312" width="17.28515625" style="97" customWidth="1"/>
    <col min="2313" max="2313" width="31.5703125" style="97" customWidth="1"/>
    <col min="2314" max="2314" width="2.42578125" style="97" customWidth="1"/>
    <col min="2315" max="2315" width="10.85546875" style="97" customWidth="1"/>
    <col min="2316" max="2316" width="17.28515625" style="97" customWidth="1"/>
    <col min="2317" max="2317" width="12.7109375" style="97" customWidth="1"/>
    <col min="2318" max="2318" width="3.42578125" style="97" customWidth="1"/>
    <col min="2319" max="2319" width="14.5703125" style="97" customWidth="1"/>
    <col min="2320" max="2320" width="6.28515625" style="97" customWidth="1"/>
    <col min="2321" max="2321" width="13.42578125" style="97" customWidth="1"/>
    <col min="2322" max="2322" width="0" style="97" hidden="1" customWidth="1"/>
    <col min="2323" max="2560" width="9.140625" style="97"/>
    <col min="2561" max="2561" width="10" style="97" customWidth="1"/>
    <col min="2562" max="2562" width="13.42578125" style="97" customWidth="1"/>
    <col min="2563" max="2563" width="3.7109375" style="97" customWidth="1"/>
    <col min="2564" max="2564" width="7.5703125" style="97" customWidth="1"/>
    <col min="2565" max="2565" width="42.140625" style="97" customWidth="1"/>
    <col min="2566" max="2566" width="0" style="97" hidden="1" customWidth="1"/>
    <col min="2567" max="2567" width="6.140625" style="97" customWidth="1"/>
    <col min="2568" max="2568" width="17.28515625" style="97" customWidth="1"/>
    <col min="2569" max="2569" width="31.5703125" style="97" customWidth="1"/>
    <col min="2570" max="2570" width="2.42578125" style="97" customWidth="1"/>
    <col min="2571" max="2571" width="10.85546875" style="97" customWidth="1"/>
    <col min="2572" max="2572" width="17.28515625" style="97" customWidth="1"/>
    <col min="2573" max="2573" width="12.7109375" style="97" customWidth="1"/>
    <col min="2574" max="2574" width="3.42578125" style="97" customWidth="1"/>
    <col min="2575" max="2575" width="14.5703125" style="97" customWidth="1"/>
    <col min="2576" max="2576" width="6.28515625" style="97" customWidth="1"/>
    <col min="2577" max="2577" width="13.42578125" style="97" customWidth="1"/>
    <col min="2578" max="2578" width="0" style="97" hidden="1" customWidth="1"/>
    <col min="2579" max="2816" width="9.140625" style="97"/>
    <col min="2817" max="2817" width="10" style="97" customWidth="1"/>
    <col min="2818" max="2818" width="13.42578125" style="97" customWidth="1"/>
    <col min="2819" max="2819" width="3.7109375" style="97" customWidth="1"/>
    <col min="2820" max="2820" width="7.5703125" style="97" customWidth="1"/>
    <col min="2821" max="2821" width="42.140625" style="97" customWidth="1"/>
    <col min="2822" max="2822" width="0" style="97" hidden="1" customWidth="1"/>
    <col min="2823" max="2823" width="6.140625" style="97" customWidth="1"/>
    <col min="2824" max="2824" width="17.28515625" style="97" customWidth="1"/>
    <col min="2825" max="2825" width="31.5703125" style="97" customWidth="1"/>
    <col min="2826" max="2826" width="2.42578125" style="97" customWidth="1"/>
    <col min="2827" max="2827" width="10.85546875" style="97" customWidth="1"/>
    <col min="2828" max="2828" width="17.28515625" style="97" customWidth="1"/>
    <col min="2829" max="2829" width="12.7109375" style="97" customWidth="1"/>
    <col min="2830" max="2830" width="3.42578125" style="97" customWidth="1"/>
    <col min="2831" max="2831" width="14.5703125" style="97" customWidth="1"/>
    <col min="2832" max="2832" width="6.28515625" style="97" customWidth="1"/>
    <col min="2833" max="2833" width="13.42578125" style="97" customWidth="1"/>
    <col min="2834" max="2834" width="0" style="97" hidden="1" customWidth="1"/>
    <col min="2835" max="3072" width="9.140625" style="97"/>
    <col min="3073" max="3073" width="10" style="97" customWidth="1"/>
    <col min="3074" max="3074" width="13.42578125" style="97" customWidth="1"/>
    <col min="3075" max="3075" width="3.7109375" style="97" customWidth="1"/>
    <col min="3076" max="3076" width="7.5703125" style="97" customWidth="1"/>
    <col min="3077" max="3077" width="42.140625" style="97" customWidth="1"/>
    <col min="3078" max="3078" width="0" style="97" hidden="1" customWidth="1"/>
    <col min="3079" max="3079" width="6.140625" style="97" customWidth="1"/>
    <col min="3080" max="3080" width="17.28515625" style="97" customWidth="1"/>
    <col min="3081" max="3081" width="31.5703125" style="97" customWidth="1"/>
    <col min="3082" max="3082" width="2.42578125" style="97" customWidth="1"/>
    <col min="3083" max="3083" width="10.85546875" style="97" customWidth="1"/>
    <col min="3084" max="3084" width="17.28515625" style="97" customWidth="1"/>
    <col min="3085" max="3085" width="12.7109375" style="97" customWidth="1"/>
    <col min="3086" max="3086" width="3.42578125" style="97" customWidth="1"/>
    <col min="3087" max="3087" width="14.5703125" style="97" customWidth="1"/>
    <col min="3088" max="3088" width="6.28515625" style="97" customWidth="1"/>
    <col min="3089" max="3089" width="13.42578125" style="97" customWidth="1"/>
    <col min="3090" max="3090" width="0" style="97" hidden="1" customWidth="1"/>
    <col min="3091" max="3328" width="9.140625" style="97"/>
    <col min="3329" max="3329" width="10" style="97" customWidth="1"/>
    <col min="3330" max="3330" width="13.42578125" style="97" customWidth="1"/>
    <col min="3331" max="3331" width="3.7109375" style="97" customWidth="1"/>
    <col min="3332" max="3332" width="7.5703125" style="97" customWidth="1"/>
    <col min="3333" max="3333" width="42.140625" style="97" customWidth="1"/>
    <col min="3334" max="3334" width="0" style="97" hidden="1" customWidth="1"/>
    <col min="3335" max="3335" width="6.140625" style="97" customWidth="1"/>
    <col min="3336" max="3336" width="17.28515625" style="97" customWidth="1"/>
    <col min="3337" max="3337" width="31.5703125" style="97" customWidth="1"/>
    <col min="3338" max="3338" width="2.42578125" style="97" customWidth="1"/>
    <col min="3339" max="3339" width="10.85546875" style="97" customWidth="1"/>
    <col min="3340" max="3340" width="17.28515625" style="97" customWidth="1"/>
    <col min="3341" max="3341" width="12.7109375" style="97" customWidth="1"/>
    <col min="3342" max="3342" width="3.42578125" style="97" customWidth="1"/>
    <col min="3343" max="3343" width="14.5703125" style="97" customWidth="1"/>
    <col min="3344" max="3344" width="6.28515625" style="97" customWidth="1"/>
    <col min="3345" max="3345" width="13.42578125" style="97" customWidth="1"/>
    <col min="3346" max="3346" width="0" style="97" hidden="1" customWidth="1"/>
    <col min="3347" max="3584" width="9.140625" style="97"/>
    <col min="3585" max="3585" width="10" style="97" customWidth="1"/>
    <col min="3586" max="3586" width="13.42578125" style="97" customWidth="1"/>
    <col min="3587" max="3587" width="3.7109375" style="97" customWidth="1"/>
    <col min="3588" max="3588" width="7.5703125" style="97" customWidth="1"/>
    <col min="3589" max="3589" width="42.140625" style="97" customWidth="1"/>
    <col min="3590" max="3590" width="0" style="97" hidden="1" customWidth="1"/>
    <col min="3591" max="3591" width="6.140625" style="97" customWidth="1"/>
    <col min="3592" max="3592" width="17.28515625" style="97" customWidth="1"/>
    <col min="3593" max="3593" width="31.5703125" style="97" customWidth="1"/>
    <col min="3594" max="3594" width="2.42578125" style="97" customWidth="1"/>
    <col min="3595" max="3595" width="10.85546875" style="97" customWidth="1"/>
    <col min="3596" max="3596" width="17.28515625" style="97" customWidth="1"/>
    <col min="3597" max="3597" width="12.7109375" style="97" customWidth="1"/>
    <col min="3598" max="3598" width="3.42578125" style="97" customWidth="1"/>
    <col min="3599" max="3599" width="14.5703125" style="97" customWidth="1"/>
    <col min="3600" max="3600" width="6.28515625" style="97" customWidth="1"/>
    <col min="3601" max="3601" width="13.42578125" style="97" customWidth="1"/>
    <col min="3602" max="3602" width="0" style="97" hidden="1" customWidth="1"/>
    <col min="3603" max="3840" width="9.140625" style="97"/>
    <col min="3841" max="3841" width="10" style="97" customWidth="1"/>
    <col min="3842" max="3842" width="13.42578125" style="97" customWidth="1"/>
    <col min="3843" max="3843" width="3.7109375" style="97" customWidth="1"/>
    <col min="3844" max="3844" width="7.5703125" style="97" customWidth="1"/>
    <col min="3845" max="3845" width="42.140625" style="97" customWidth="1"/>
    <col min="3846" max="3846" width="0" style="97" hidden="1" customWidth="1"/>
    <col min="3847" max="3847" width="6.140625" style="97" customWidth="1"/>
    <col min="3848" max="3848" width="17.28515625" style="97" customWidth="1"/>
    <col min="3849" max="3849" width="31.5703125" style="97" customWidth="1"/>
    <col min="3850" max="3850" width="2.42578125" style="97" customWidth="1"/>
    <col min="3851" max="3851" width="10.85546875" style="97" customWidth="1"/>
    <col min="3852" max="3852" width="17.28515625" style="97" customWidth="1"/>
    <col min="3853" max="3853" width="12.7109375" style="97" customWidth="1"/>
    <col min="3854" max="3854" width="3.42578125" style="97" customWidth="1"/>
    <col min="3855" max="3855" width="14.5703125" style="97" customWidth="1"/>
    <col min="3856" max="3856" width="6.28515625" style="97" customWidth="1"/>
    <col min="3857" max="3857" width="13.42578125" style="97" customWidth="1"/>
    <col min="3858" max="3858" width="0" style="97" hidden="1" customWidth="1"/>
    <col min="3859" max="4096" width="9.140625" style="97"/>
    <col min="4097" max="4097" width="10" style="97" customWidth="1"/>
    <col min="4098" max="4098" width="13.42578125" style="97" customWidth="1"/>
    <col min="4099" max="4099" width="3.7109375" style="97" customWidth="1"/>
    <col min="4100" max="4100" width="7.5703125" style="97" customWidth="1"/>
    <col min="4101" max="4101" width="42.140625" style="97" customWidth="1"/>
    <col min="4102" max="4102" width="0" style="97" hidden="1" customWidth="1"/>
    <col min="4103" max="4103" width="6.140625" style="97" customWidth="1"/>
    <col min="4104" max="4104" width="17.28515625" style="97" customWidth="1"/>
    <col min="4105" max="4105" width="31.5703125" style="97" customWidth="1"/>
    <col min="4106" max="4106" width="2.42578125" style="97" customWidth="1"/>
    <col min="4107" max="4107" width="10.85546875" style="97" customWidth="1"/>
    <col min="4108" max="4108" width="17.28515625" style="97" customWidth="1"/>
    <col min="4109" max="4109" width="12.7109375" style="97" customWidth="1"/>
    <col min="4110" max="4110" width="3.42578125" style="97" customWidth="1"/>
    <col min="4111" max="4111" width="14.5703125" style="97" customWidth="1"/>
    <col min="4112" max="4112" width="6.28515625" style="97" customWidth="1"/>
    <col min="4113" max="4113" width="13.42578125" style="97" customWidth="1"/>
    <col min="4114" max="4114" width="0" style="97" hidden="1" customWidth="1"/>
    <col min="4115" max="4352" width="9.140625" style="97"/>
    <col min="4353" max="4353" width="10" style="97" customWidth="1"/>
    <col min="4354" max="4354" width="13.42578125" style="97" customWidth="1"/>
    <col min="4355" max="4355" width="3.7109375" style="97" customWidth="1"/>
    <col min="4356" max="4356" width="7.5703125" style="97" customWidth="1"/>
    <col min="4357" max="4357" width="42.140625" style="97" customWidth="1"/>
    <col min="4358" max="4358" width="0" style="97" hidden="1" customWidth="1"/>
    <col min="4359" max="4359" width="6.140625" style="97" customWidth="1"/>
    <col min="4360" max="4360" width="17.28515625" style="97" customWidth="1"/>
    <col min="4361" max="4361" width="31.5703125" style="97" customWidth="1"/>
    <col min="4362" max="4362" width="2.42578125" style="97" customWidth="1"/>
    <col min="4363" max="4363" width="10.85546875" style="97" customWidth="1"/>
    <col min="4364" max="4364" width="17.28515625" style="97" customWidth="1"/>
    <col min="4365" max="4365" width="12.7109375" style="97" customWidth="1"/>
    <col min="4366" max="4366" width="3.42578125" style="97" customWidth="1"/>
    <col min="4367" max="4367" width="14.5703125" style="97" customWidth="1"/>
    <col min="4368" max="4368" width="6.28515625" style="97" customWidth="1"/>
    <col min="4369" max="4369" width="13.42578125" style="97" customWidth="1"/>
    <col min="4370" max="4370" width="0" style="97" hidden="1" customWidth="1"/>
    <col min="4371" max="4608" width="9.140625" style="97"/>
    <col min="4609" max="4609" width="10" style="97" customWidth="1"/>
    <col min="4610" max="4610" width="13.42578125" style="97" customWidth="1"/>
    <col min="4611" max="4611" width="3.7109375" style="97" customWidth="1"/>
    <col min="4612" max="4612" width="7.5703125" style="97" customWidth="1"/>
    <col min="4613" max="4613" width="42.140625" style="97" customWidth="1"/>
    <col min="4614" max="4614" width="0" style="97" hidden="1" customWidth="1"/>
    <col min="4615" max="4615" width="6.140625" style="97" customWidth="1"/>
    <col min="4616" max="4616" width="17.28515625" style="97" customWidth="1"/>
    <col min="4617" max="4617" width="31.5703125" style="97" customWidth="1"/>
    <col min="4618" max="4618" width="2.42578125" style="97" customWidth="1"/>
    <col min="4619" max="4619" width="10.85546875" style="97" customWidth="1"/>
    <col min="4620" max="4620" width="17.28515625" style="97" customWidth="1"/>
    <col min="4621" max="4621" width="12.7109375" style="97" customWidth="1"/>
    <col min="4622" max="4622" width="3.42578125" style="97" customWidth="1"/>
    <col min="4623" max="4623" width="14.5703125" style="97" customWidth="1"/>
    <col min="4624" max="4624" width="6.28515625" style="97" customWidth="1"/>
    <col min="4625" max="4625" width="13.42578125" style="97" customWidth="1"/>
    <col min="4626" max="4626" width="0" style="97" hidden="1" customWidth="1"/>
    <col min="4627" max="4864" width="9.140625" style="97"/>
    <col min="4865" max="4865" width="10" style="97" customWidth="1"/>
    <col min="4866" max="4866" width="13.42578125" style="97" customWidth="1"/>
    <col min="4867" max="4867" width="3.7109375" style="97" customWidth="1"/>
    <col min="4868" max="4868" width="7.5703125" style="97" customWidth="1"/>
    <col min="4869" max="4869" width="42.140625" style="97" customWidth="1"/>
    <col min="4870" max="4870" width="0" style="97" hidden="1" customWidth="1"/>
    <col min="4871" max="4871" width="6.140625" style="97" customWidth="1"/>
    <col min="4872" max="4872" width="17.28515625" style="97" customWidth="1"/>
    <col min="4873" max="4873" width="31.5703125" style="97" customWidth="1"/>
    <col min="4874" max="4874" width="2.42578125" style="97" customWidth="1"/>
    <col min="4875" max="4875" width="10.85546875" style="97" customWidth="1"/>
    <col min="4876" max="4876" width="17.28515625" style="97" customWidth="1"/>
    <col min="4877" max="4877" width="12.7109375" style="97" customWidth="1"/>
    <col min="4878" max="4878" width="3.42578125" style="97" customWidth="1"/>
    <col min="4879" max="4879" width="14.5703125" style="97" customWidth="1"/>
    <col min="4880" max="4880" width="6.28515625" style="97" customWidth="1"/>
    <col min="4881" max="4881" width="13.42578125" style="97" customWidth="1"/>
    <col min="4882" max="4882" width="0" style="97" hidden="1" customWidth="1"/>
    <col min="4883" max="5120" width="9.140625" style="97"/>
    <col min="5121" max="5121" width="10" style="97" customWidth="1"/>
    <col min="5122" max="5122" width="13.42578125" style="97" customWidth="1"/>
    <col min="5123" max="5123" width="3.7109375" style="97" customWidth="1"/>
    <col min="5124" max="5124" width="7.5703125" style="97" customWidth="1"/>
    <col min="5125" max="5125" width="42.140625" style="97" customWidth="1"/>
    <col min="5126" max="5126" width="0" style="97" hidden="1" customWidth="1"/>
    <col min="5127" max="5127" width="6.140625" style="97" customWidth="1"/>
    <col min="5128" max="5128" width="17.28515625" style="97" customWidth="1"/>
    <col min="5129" max="5129" width="31.5703125" style="97" customWidth="1"/>
    <col min="5130" max="5130" width="2.42578125" style="97" customWidth="1"/>
    <col min="5131" max="5131" width="10.85546875" style="97" customWidth="1"/>
    <col min="5132" max="5132" width="17.28515625" style="97" customWidth="1"/>
    <col min="5133" max="5133" width="12.7109375" style="97" customWidth="1"/>
    <col min="5134" max="5134" width="3.42578125" style="97" customWidth="1"/>
    <col min="5135" max="5135" width="14.5703125" style="97" customWidth="1"/>
    <col min="5136" max="5136" width="6.28515625" style="97" customWidth="1"/>
    <col min="5137" max="5137" width="13.42578125" style="97" customWidth="1"/>
    <col min="5138" max="5138" width="0" style="97" hidden="1" customWidth="1"/>
    <col min="5139" max="5376" width="9.140625" style="97"/>
    <col min="5377" max="5377" width="10" style="97" customWidth="1"/>
    <col min="5378" max="5378" width="13.42578125" style="97" customWidth="1"/>
    <col min="5379" max="5379" width="3.7109375" style="97" customWidth="1"/>
    <col min="5380" max="5380" width="7.5703125" style="97" customWidth="1"/>
    <col min="5381" max="5381" width="42.140625" style="97" customWidth="1"/>
    <col min="5382" max="5382" width="0" style="97" hidden="1" customWidth="1"/>
    <col min="5383" max="5383" width="6.140625" style="97" customWidth="1"/>
    <col min="5384" max="5384" width="17.28515625" style="97" customWidth="1"/>
    <col min="5385" max="5385" width="31.5703125" style="97" customWidth="1"/>
    <col min="5386" max="5386" width="2.42578125" style="97" customWidth="1"/>
    <col min="5387" max="5387" width="10.85546875" style="97" customWidth="1"/>
    <col min="5388" max="5388" width="17.28515625" style="97" customWidth="1"/>
    <col min="5389" max="5389" width="12.7109375" style="97" customWidth="1"/>
    <col min="5390" max="5390" width="3.42578125" style="97" customWidth="1"/>
    <col min="5391" max="5391" width="14.5703125" style="97" customWidth="1"/>
    <col min="5392" max="5392" width="6.28515625" style="97" customWidth="1"/>
    <col min="5393" max="5393" width="13.42578125" style="97" customWidth="1"/>
    <col min="5394" max="5394" width="0" style="97" hidden="1" customWidth="1"/>
    <col min="5395" max="5632" width="9.140625" style="97"/>
    <col min="5633" max="5633" width="10" style="97" customWidth="1"/>
    <col min="5634" max="5634" width="13.42578125" style="97" customWidth="1"/>
    <col min="5635" max="5635" width="3.7109375" style="97" customWidth="1"/>
    <col min="5636" max="5636" width="7.5703125" style="97" customWidth="1"/>
    <col min="5637" max="5637" width="42.140625" style="97" customWidth="1"/>
    <col min="5638" max="5638" width="0" style="97" hidden="1" customWidth="1"/>
    <col min="5639" max="5639" width="6.140625" style="97" customWidth="1"/>
    <col min="5640" max="5640" width="17.28515625" style="97" customWidth="1"/>
    <col min="5641" max="5641" width="31.5703125" style="97" customWidth="1"/>
    <col min="5642" max="5642" width="2.42578125" style="97" customWidth="1"/>
    <col min="5643" max="5643" width="10.85546875" style="97" customWidth="1"/>
    <col min="5644" max="5644" width="17.28515625" style="97" customWidth="1"/>
    <col min="5645" max="5645" width="12.7109375" style="97" customWidth="1"/>
    <col min="5646" max="5646" width="3.42578125" style="97" customWidth="1"/>
    <col min="5647" max="5647" width="14.5703125" style="97" customWidth="1"/>
    <col min="5648" max="5648" width="6.28515625" style="97" customWidth="1"/>
    <col min="5649" max="5649" width="13.42578125" style="97" customWidth="1"/>
    <col min="5650" max="5650" width="0" style="97" hidden="1" customWidth="1"/>
    <col min="5651" max="5888" width="9.140625" style="97"/>
    <col min="5889" max="5889" width="10" style="97" customWidth="1"/>
    <col min="5890" max="5890" width="13.42578125" style="97" customWidth="1"/>
    <col min="5891" max="5891" width="3.7109375" style="97" customWidth="1"/>
    <col min="5892" max="5892" width="7.5703125" style="97" customWidth="1"/>
    <col min="5893" max="5893" width="42.140625" style="97" customWidth="1"/>
    <col min="5894" max="5894" width="0" style="97" hidden="1" customWidth="1"/>
    <col min="5895" max="5895" width="6.140625" style="97" customWidth="1"/>
    <col min="5896" max="5896" width="17.28515625" style="97" customWidth="1"/>
    <col min="5897" max="5897" width="31.5703125" style="97" customWidth="1"/>
    <col min="5898" max="5898" width="2.42578125" style="97" customWidth="1"/>
    <col min="5899" max="5899" width="10.85546875" style="97" customWidth="1"/>
    <col min="5900" max="5900" width="17.28515625" style="97" customWidth="1"/>
    <col min="5901" max="5901" width="12.7109375" style="97" customWidth="1"/>
    <col min="5902" max="5902" width="3.42578125" style="97" customWidth="1"/>
    <col min="5903" max="5903" width="14.5703125" style="97" customWidth="1"/>
    <col min="5904" max="5904" width="6.28515625" style="97" customWidth="1"/>
    <col min="5905" max="5905" width="13.42578125" style="97" customWidth="1"/>
    <col min="5906" max="5906" width="0" style="97" hidden="1" customWidth="1"/>
    <col min="5907" max="6144" width="9.140625" style="97"/>
    <col min="6145" max="6145" width="10" style="97" customWidth="1"/>
    <col min="6146" max="6146" width="13.42578125" style="97" customWidth="1"/>
    <col min="6147" max="6147" width="3.7109375" style="97" customWidth="1"/>
    <col min="6148" max="6148" width="7.5703125" style="97" customWidth="1"/>
    <col min="6149" max="6149" width="42.140625" style="97" customWidth="1"/>
    <col min="6150" max="6150" width="0" style="97" hidden="1" customWidth="1"/>
    <col min="6151" max="6151" width="6.140625" style="97" customWidth="1"/>
    <col min="6152" max="6152" width="17.28515625" style="97" customWidth="1"/>
    <col min="6153" max="6153" width="31.5703125" style="97" customWidth="1"/>
    <col min="6154" max="6154" width="2.42578125" style="97" customWidth="1"/>
    <col min="6155" max="6155" width="10.85546875" style="97" customWidth="1"/>
    <col min="6156" max="6156" width="17.28515625" style="97" customWidth="1"/>
    <col min="6157" max="6157" width="12.7109375" style="97" customWidth="1"/>
    <col min="6158" max="6158" width="3.42578125" style="97" customWidth="1"/>
    <col min="6159" max="6159" width="14.5703125" style="97" customWidth="1"/>
    <col min="6160" max="6160" width="6.28515625" style="97" customWidth="1"/>
    <col min="6161" max="6161" width="13.42578125" style="97" customWidth="1"/>
    <col min="6162" max="6162" width="0" style="97" hidden="1" customWidth="1"/>
    <col min="6163" max="6400" width="9.140625" style="97"/>
    <col min="6401" max="6401" width="10" style="97" customWidth="1"/>
    <col min="6402" max="6402" width="13.42578125" style="97" customWidth="1"/>
    <col min="6403" max="6403" width="3.7109375" style="97" customWidth="1"/>
    <col min="6404" max="6404" width="7.5703125" style="97" customWidth="1"/>
    <col min="6405" max="6405" width="42.140625" style="97" customWidth="1"/>
    <col min="6406" max="6406" width="0" style="97" hidden="1" customWidth="1"/>
    <col min="6407" max="6407" width="6.140625" style="97" customWidth="1"/>
    <col min="6408" max="6408" width="17.28515625" style="97" customWidth="1"/>
    <col min="6409" max="6409" width="31.5703125" style="97" customWidth="1"/>
    <col min="6410" max="6410" width="2.42578125" style="97" customWidth="1"/>
    <col min="6411" max="6411" width="10.85546875" style="97" customWidth="1"/>
    <col min="6412" max="6412" width="17.28515625" style="97" customWidth="1"/>
    <col min="6413" max="6413" width="12.7109375" style="97" customWidth="1"/>
    <col min="6414" max="6414" width="3.42578125" style="97" customWidth="1"/>
    <col min="6415" max="6415" width="14.5703125" style="97" customWidth="1"/>
    <col min="6416" max="6416" width="6.28515625" style="97" customWidth="1"/>
    <col min="6417" max="6417" width="13.42578125" style="97" customWidth="1"/>
    <col min="6418" max="6418" width="0" style="97" hidden="1" customWidth="1"/>
    <col min="6419" max="6656" width="9.140625" style="97"/>
    <col min="6657" max="6657" width="10" style="97" customWidth="1"/>
    <col min="6658" max="6658" width="13.42578125" style="97" customWidth="1"/>
    <col min="6659" max="6659" width="3.7109375" style="97" customWidth="1"/>
    <col min="6660" max="6660" width="7.5703125" style="97" customWidth="1"/>
    <col min="6661" max="6661" width="42.140625" style="97" customWidth="1"/>
    <col min="6662" max="6662" width="0" style="97" hidden="1" customWidth="1"/>
    <col min="6663" max="6663" width="6.140625" style="97" customWidth="1"/>
    <col min="6664" max="6664" width="17.28515625" style="97" customWidth="1"/>
    <col min="6665" max="6665" width="31.5703125" style="97" customWidth="1"/>
    <col min="6666" max="6666" width="2.42578125" style="97" customWidth="1"/>
    <col min="6667" max="6667" width="10.85546875" style="97" customWidth="1"/>
    <col min="6668" max="6668" width="17.28515625" style="97" customWidth="1"/>
    <col min="6669" max="6669" width="12.7109375" style="97" customWidth="1"/>
    <col min="6670" max="6670" width="3.42578125" style="97" customWidth="1"/>
    <col min="6671" max="6671" width="14.5703125" style="97" customWidth="1"/>
    <col min="6672" max="6672" width="6.28515625" style="97" customWidth="1"/>
    <col min="6673" max="6673" width="13.42578125" style="97" customWidth="1"/>
    <col min="6674" max="6674" width="0" style="97" hidden="1" customWidth="1"/>
    <col min="6675" max="6912" width="9.140625" style="97"/>
    <col min="6913" max="6913" width="10" style="97" customWidth="1"/>
    <col min="6914" max="6914" width="13.42578125" style="97" customWidth="1"/>
    <col min="6915" max="6915" width="3.7109375" style="97" customWidth="1"/>
    <col min="6916" max="6916" width="7.5703125" style="97" customWidth="1"/>
    <col min="6917" max="6917" width="42.140625" style="97" customWidth="1"/>
    <col min="6918" max="6918" width="0" style="97" hidden="1" customWidth="1"/>
    <col min="6919" max="6919" width="6.140625" style="97" customWidth="1"/>
    <col min="6920" max="6920" width="17.28515625" style="97" customWidth="1"/>
    <col min="6921" max="6921" width="31.5703125" style="97" customWidth="1"/>
    <col min="6922" max="6922" width="2.42578125" style="97" customWidth="1"/>
    <col min="6923" max="6923" width="10.85546875" style="97" customWidth="1"/>
    <col min="6924" max="6924" width="17.28515625" style="97" customWidth="1"/>
    <col min="6925" max="6925" width="12.7109375" style="97" customWidth="1"/>
    <col min="6926" max="6926" width="3.42578125" style="97" customWidth="1"/>
    <col min="6927" max="6927" width="14.5703125" style="97" customWidth="1"/>
    <col min="6928" max="6928" width="6.28515625" style="97" customWidth="1"/>
    <col min="6929" max="6929" width="13.42578125" style="97" customWidth="1"/>
    <col min="6930" max="6930" width="0" style="97" hidden="1" customWidth="1"/>
    <col min="6931" max="7168" width="9.140625" style="97"/>
    <col min="7169" max="7169" width="10" style="97" customWidth="1"/>
    <col min="7170" max="7170" width="13.42578125" style="97" customWidth="1"/>
    <col min="7171" max="7171" width="3.7109375" style="97" customWidth="1"/>
    <col min="7172" max="7172" width="7.5703125" style="97" customWidth="1"/>
    <col min="7173" max="7173" width="42.140625" style="97" customWidth="1"/>
    <col min="7174" max="7174" width="0" style="97" hidden="1" customWidth="1"/>
    <col min="7175" max="7175" width="6.140625" style="97" customWidth="1"/>
    <col min="7176" max="7176" width="17.28515625" style="97" customWidth="1"/>
    <col min="7177" max="7177" width="31.5703125" style="97" customWidth="1"/>
    <col min="7178" max="7178" width="2.42578125" style="97" customWidth="1"/>
    <col min="7179" max="7179" width="10.85546875" style="97" customWidth="1"/>
    <col min="7180" max="7180" width="17.28515625" style="97" customWidth="1"/>
    <col min="7181" max="7181" width="12.7109375" style="97" customWidth="1"/>
    <col min="7182" max="7182" width="3.42578125" style="97" customWidth="1"/>
    <col min="7183" max="7183" width="14.5703125" style="97" customWidth="1"/>
    <col min="7184" max="7184" width="6.28515625" style="97" customWidth="1"/>
    <col min="7185" max="7185" width="13.42578125" style="97" customWidth="1"/>
    <col min="7186" max="7186" width="0" style="97" hidden="1" customWidth="1"/>
    <col min="7187" max="7424" width="9.140625" style="97"/>
    <col min="7425" max="7425" width="10" style="97" customWidth="1"/>
    <col min="7426" max="7426" width="13.42578125" style="97" customWidth="1"/>
    <col min="7427" max="7427" width="3.7109375" style="97" customWidth="1"/>
    <col min="7428" max="7428" width="7.5703125" style="97" customWidth="1"/>
    <col min="7429" max="7429" width="42.140625" style="97" customWidth="1"/>
    <col min="7430" max="7430" width="0" style="97" hidden="1" customWidth="1"/>
    <col min="7431" max="7431" width="6.140625" style="97" customWidth="1"/>
    <col min="7432" max="7432" width="17.28515625" style="97" customWidth="1"/>
    <col min="7433" max="7433" width="31.5703125" style="97" customWidth="1"/>
    <col min="7434" max="7434" width="2.42578125" style="97" customWidth="1"/>
    <col min="7435" max="7435" width="10.85546875" style="97" customWidth="1"/>
    <col min="7436" max="7436" width="17.28515625" style="97" customWidth="1"/>
    <col min="7437" max="7437" width="12.7109375" style="97" customWidth="1"/>
    <col min="7438" max="7438" width="3.42578125" style="97" customWidth="1"/>
    <col min="7439" max="7439" width="14.5703125" style="97" customWidth="1"/>
    <col min="7440" max="7440" width="6.28515625" style="97" customWidth="1"/>
    <col min="7441" max="7441" width="13.42578125" style="97" customWidth="1"/>
    <col min="7442" max="7442" width="0" style="97" hidden="1" customWidth="1"/>
    <col min="7443" max="7680" width="9.140625" style="97"/>
    <col min="7681" max="7681" width="10" style="97" customWidth="1"/>
    <col min="7682" max="7682" width="13.42578125" style="97" customWidth="1"/>
    <col min="7683" max="7683" width="3.7109375" style="97" customWidth="1"/>
    <col min="7684" max="7684" width="7.5703125" style="97" customWidth="1"/>
    <col min="7685" max="7685" width="42.140625" style="97" customWidth="1"/>
    <col min="7686" max="7686" width="0" style="97" hidden="1" customWidth="1"/>
    <col min="7687" max="7687" width="6.140625" style="97" customWidth="1"/>
    <col min="7688" max="7688" width="17.28515625" style="97" customWidth="1"/>
    <col min="7689" max="7689" width="31.5703125" style="97" customWidth="1"/>
    <col min="7690" max="7690" width="2.42578125" style="97" customWidth="1"/>
    <col min="7691" max="7691" width="10.85546875" style="97" customWidth="1"/>
    <col min="7692" max="7692" width="17.28515625" style="97" customWidth="1"/>
    <col min="7693" max="7693" width="12.7109375" style="97" customWidth="1"/>
    <col min="7694" max="7694" width="3.42578125" style="97" customWidth="1"/>
    <col min="7695" max="7695" width="14.5703125" style="97" customWidth="1"/>
    <col min="7696" max="7696" width="6.28515625" style="97" customWidth="1"/>
    <col min="7697" max="7697" width="13.42578125" style="97" customWidth="1"/>
    <col min="7698" max="7698" width="0" style="97" hidden="1" customWidth="1"/>
    <col min="7699" max="7936" width="9.140625" style="97"/>
    <col min="7937" max="7937" width="10" style="97" customWidth="1"/>
    <col min="7938" max="7938" width="13.42578125" style="97" customWidth="1"/>
    <col min="7939" max="7939" width="3.7109375" style="97" customWidth="1"/>
    <col min="7940" max="7940" width="7.5703125" style="97" customWidth="1"/>
    <col min="7941" max="7941" width="42.140625" style="97" customWidth="1"/>
    <col min="7942" max="7942" width="0" style="97" hidden="1" customWidth="1"/>
    <col min="7943" max="7943" width="6.140625" style="97" customWidth="1"/>
    <col min="7944" max="7944" width="17.28515625" style="97" customWidth="1"/>
    <col min="7945" max="7945" width="31.5703125" style="97" customWidth="1"/>
    <col min="7946" max="7946" width="2.42578125" style="97" customWidth="1"/>
    <col min="7947" max="7947" width="10.85546875" style="97" customWidth="1"/>
    <col min="7948" max="7948" width="17.28515625" style="97" customWidth="1"/>
    <col min="7949" max="7949" width="12.7109375" style="97" customWidth="1"/>
    <col min="7950" max="7950" width="3.42578125" style="97" customWidth="1"/>
    <col min="7951" max="7951" width="14.5703125" style="97" customWidth="1"/>
    <col min="7952" max="7952" width="6.28515625" style="97" customWidth="1"/>
    <col min="7953" max="7953" width="13.42578125" style="97" customWidth="1"/>
    <col min="7954" max="7954" width="0" style="97" hidden="1" customWidth="1"/>
    <col min="7955" max="8192" width="9.140625" style="97"/>
    <col min="8193" max="8193" width="10" style="97" customWidth="1"/>
    <col min="8194" max="8194" width="13.42578125" style="97" customWidth="1"/>
    <col min="8195" max="8195" width="3.7109375" style="97" customWidth="1"/>
    <col min="8196" max="8196" width="7.5703125" style="97" customWidth="1"/>
    <col min="8197" max="8197" width="42.140625" style="97" customWidth="1"/>
    <col min="8198" max="8198" width="0" style="97" hidden="1" customWidth="1"/>
    <col min="8199" max="8199" width="6.140625" style="97" customWidth="1"/>
    <col min="8200" max="8200" width="17.28515625" style="97" customWidth="1"/>
    <col min="8201" max="8201" width="31.5703125" style="97" customWidth="1"/>
    <col min="8202" max="8202" width="2.42578125" style="97" customWidth="1"/>
    <col min="8203" max="8203" width="10.85546875" style="97" customWidth="1"/>
    <col min="8204" max="8204" width="17.28515625" style="97" customWidth="1"/>
    <col min="8205" max="8205" width="12.7109375" style="97" customWidth="1"/>
    <col min="8206" max="8206" width="3.42578125" style="97" customWidth="1"/>
    <col min="8207" max="8207" width="14.5703125" style="97" customWidth="1"/>
    <col min="8208" max="8208" width="6.28515625" style="97" customWidth="1"/>
    <col min="8209" max="8209" width="13.42578125" style="97" customWidth="1"/>
    <col min="8210" max="8210" width="0" style="97" hidden="1" customWidth="1"/>
    <col min="8211" max="8448" width="9.140625" style="97"/>
    <col min="8449" max="8449" width="10" style="97" customWidth="1"/>
    <col min="8450" max="8450" width="13.42578125" style="97" customWidth="1"/>
    <col min="8451" max="8451" width="3.7109375" style="97" customWidth="1"/>
    <col min="8452" max="8452" width="7.5703125" style="97" customWidth="1"/>
    <col min="8453" max="8453" width="42.140625" style="97" customWidth="1"/>
    <col min="8454" max="8454" width="0" style="97" hidden="1" customWidth="1"/>
    <col min="8455" max="8455" width="6.140625" style="97" customWidth="1"/>
    <col min="8456" max="8456" width="17.28515625" style="97" customWidth="1"/>
    <col min="8457" max="8457" width="31.5703125" style="97" customWidth="1"/>
    <col min="8458" max="8458" width="2.42578125" style="97" customWidth="1"/>
    <col min="8459" max="8459" width="10.85546875" style="97" customWidth="1"/>
    <col min="8460" max="8460" width="17.28515625" style="97" customWidth="1"/>
    <col min="8461" max="8461" width="12.7109375" style="97" customWidth="1"/>
    <col min="8462" max="8462" width="3.42578125" style="97" customWidth="1"/>
    <col min="8463" max="8463" width="14.5703125" style="97" customWidth="1"/>
    <col min="8464" max="8464" width="6.28515625" style="97" customWidth="1"/>
    <col min="8465" max="8465" width="13.42578125" style="97" customWidth="1"/>
    <col min="8466" max="8466" width="0" style="97" hidden="1" customWidth="1"/>
    <col min="8467" max="8704" width="9.140625" style="97"/>
    <col min="8705" max="8705" width="10" style="97" customWidth="1"/>
    <col min="8706" max="8706" width="13.42578125" style="97" customWidth="1"/>
    <col min="8707" max="8707" width="3.7109375" style="97" customWidth="1"/>
    <col min="8708" max="8708" width="7.5703125" style="97" customWidth="1"/>
    <col min="8709" max="8709" width="42.140625" style="97" customWidth="1"/>
    <col min="8710" max="8710" width="0" style="97" hidden="1" customWidth="1"/>
    <col min="8711" max="8711" width="6.140625" style="97" customWidth="1"/>
    <col min="8712" max="8712" width="17.28515625" style="97" customWidth="1"/>
    <col min="8713" max="8713" width="31.5703125" style="97" customWidth="1"/>
    <col min="8714" max="8714" width="2.42578125" style="97" customWidth="1"/>
    <col min="8715" max="8715" width="10.85546875" style="97" customWidth="1"/>
    <col min="8716" max="8716" width="17.28515625" style="97" customWidth="1"/>
    <col min="8717" max="8717" width="12.7109375" style="97" customWidth="1"/>
    <col min="8718" max="8718" width="3.42578125" style="97" customWidth="1"/>
    <col min="8719" max="8719" width="14.5703125" style="97" customWidth="1"/>
    <col min="8720" max="8720" width="6.28515625" style="97" customWidth="1"/>
    <col min="8721" max="8721" width="13.42578125" style="97" customWidth="1"/>
    <col min="8722" max="8722" width="0" style="97" hidden="1" customWidth="1"/>
    <col min="8723" max="8960" width="9.140625" style="97"/>
    <col min="8961" max="8961" width="10" style="97" customWidth="1"/>
    <col min="8962" max="8962" width="13.42578125" style="97" customWidth="1"/>
    <col min="8963" max="8963" width="3.7109375" style="97" customWidth="1"/>
    <col min="8964" max="8964" width="7.5703125" style="97" customWidth="1"/>
    <col min="8965" max="8965" width="42.140625" style="97" customWidth="1"/>
    <col min="8966" max="8966" width="0" style="97" hidden="1" customWidth="1"/>
    <col min="8967" max="8967" width="6.140625" style="97" customWidth="1"/>
    <col min="8968" max="8968" width="17.28515625" style="97" customWidth="1"/>
    <col min="8969" max="8969" width="31.5703125" style="97" customWidth="1"/>
    <col min="8970" max="8970" width="2.42578125" style="97" customWidth="1"/>
    <col min="8971" max="8971" width="10.85546875" style="97" customWidth="1"/>
    <col min="8972" max="8972" width="17.28515625" style="97" customWidth="1"/>
    <col min="8973" max="8973" width="12.7109375" style="97" customWidth="1"/>
    <col min="8974" max="8974" width="3.42578125" style="97" customWidth="1"/>
    <col min="8975" max="8975" width="14.5703125" style="97" customWidth="1"/>
    <col min="8976" max="8976" width="6.28515625" style="97" customWidth="1"/>
    <col min="8977" max="8977" width="13.42578125" style="97" customWidth="1"/>
    <col min="8978" max="8978" width="0" style="97" hidden="1" customWidth="1"/>
    <col min="8979" max="9216" width="9.140625" style="97"/>
    <col min="9217" max="9217" width="10" style="97" customWidth="1"/>
    <col min="9218" max="9218" width="13.42578125" style="97" customWidth="1"/>
    <col min="9219" max="9219" width="3.7109375" style="97" customWidth="1"/>
    <col min="9220" max="9220" width="7.5703125" style="97" customWidth="1"/>
    <col min="9221" max="9221" width="42.140625" style="97" customWidth="1"/>
    <col min="9222" max="9222" width="0" style="97" hidden="1" customWidth="1"/>
    <col min="9223" max="9223" width="6.140625" style="97" customWidth="1"/>
    <col min="9224" max="9224" width="17.28515625" style="97" customWidth="1"/>
    <col min="9225" max="9225" width="31.5703125" style="97" customWidth="1"/>
    <col min="9226" max="9226" width="2.42578125" style="97" customWidth="1"/>
    <col min="9227" max="9227" width="10.85546875" style="97" customWidth="1"/>
    <col min="9228" max="9228" width="17.28515625" style="97" customWidth="1"/>
    <col min="9229" max="9229" width="12.7109375" style="97" customWidth="1"/>
    <col min="9230" max="9230" width="3.42578125" style="97" customWidth="1"/>
    <col min="9231" max="9231" width="14.5703125" style="97" customWidth="1"/>
    <col min="9232" max="9232" width="6.28515625" style="97" customWidth="1"/>
    <col min="9233" max="9233" width="13.42578125" style="97" customWidth="1"/>
    <col min="9234" max="9234" width="0" style="97" hidden="1" customWidth="1"/>
    <col min="9235" max="9472" width="9.140625" style="97"/>
    <col min="9473" max="9473" width="10" style="97" customWidth="1"/>
    <col min="9474" max="9474" width="13.42578125" style="97" customWidth="1"/>
    <col min="9475" max="9475" width="3.7109375" style="97" customWidth="1"/>
    <col min="9476" max="9476" width="7.5703125" style="97" customWidth="1"/>
    <col min="9477" max="9477" width="42.140625" style="97" customWidth="1"/>
    <col min="9478" max="9478" width="0" style="97" hidden="1" customWidth="1"/>
    <col min="9479" max="9479" width="6.140625" style="97" customWidth="1"/>
    <col min="9480" max="9480" width="17.28515625" style="97" customWidth="1"/>
    <col min="9481" max="9481" width="31.5703125" style="97" customWidth="1"/>
    <col min="9482" max="9482" width="2.42578125" style="97" customWidth="1"/>
    <col min="9483" max="9483" width="10.85546875" style="97" customWidth="1"/>
    <col min="9484" max="9484" width="17.28515625" style="97" customWidth="1"/>
    <col min="9485" max="9485" width="12.7109375" style="97" customWidth="1"/>
    <col min="9486" max="9486" width="3.42578125" style="97" customWidth="1"/>
    <col min="9487" max="9487" width="14.5703125" style="97" customWidth="1"/>
    <col min="9488" max="9488" width="6.28515625" style="97" customWidth="1"/>
    <col min="9489" max="9489" width="13.42578125" style="97" customWidth="1"/>
    <col min="9490" max="9490" width="0" style="97" hidden="1" customWidth="1"/>
    <col min="9491" max="9728" width="9.140625" style="97"/>
    <col min="9729" max="9729" width="10" style="97" customWidth="1"/>
    <col min="9730" max="9730" width="13.42578125" style="97" customWidth="1"/>
    <col min="9731" max="9731" width="3.7109375" style="97" customWidth="1"/>
    <col min="9732" max="9732" width="7.5703125" style="97" customWidth="1"/>
    <col min="9733" max="9733" width="42.140625" style="97" customWidth="1"/>
    <col min="9734" max="9734" width="0" style="97" hidden="1" customWidth="1"/>
    <col min="9735" max="9735" width="6.140625" style="97" customWidth="1"/>
    <col min="9736" max="9736" width="17.28515625" style="97" customWidth="1"/>
    <col min="9737" max="9737" width="31.5703125" style="97" customWidth="1"/>
    <col min="9738" max="9738" width="2.42578125" style="97" customWidth="1"/>
    <col min="9739" max="9739" width="10.85546875" style="97" customWidth="1"/>
    <col min="9740" max="9740" width="17.28515625" style="97" customWidth="1"/>
    <col min="9741" max="9741" width="12.7109375" style="97" customWidth="1"/>
    <col min="9742" max="9742" width="3.42578125" style="97" customWidth="1"/>
    <col min="9743" max="9743" width="14.5703125" style="97" customWidth="1"/>
    <col min="9744" max="9744" width="6.28515625" style="97" customWidth="1"/>
    <col min="9745" max="9745" width="13.42578125" style="97" customWidth="1"/>
    <col min="9746" max="9746" width="0" style="97" hidden="1" customWidth="1"/>
    <col min="9747" max="9984" width="9.140625" style="97"/>
    <col min="9985" max="9985" width="10" style="97" customWidth="1"/>
    <col min="9986" max="9986" width="13.42578125" style="97" customWidth="1"/>
    <col min="9987" max="9987" width="3.7109375" style="97" customWidth="1"/>
    <col min="9988" max="9988" width="7.5703125" style="97" customWidth="1"/>
    <col min="9989" max="9989" width="42.140625" style="97" customWidth="1"/>
    <col min="9990" max="9990" width="0" style="97" hidden="1" customWidth="1"/>
    <col min="9991" max="9991" width="6.140625" style="97" customWidth="1"/>
    <col min="9992" max="9992" width="17.28515625" style="97" customWidth="1"/>
    <col min="9993" max="9993" width="31.5703125" style="97" customWidth="1"/>
    <col min="9994" max="9994" width="2.42578125" style="97" customWidth="1"/>
    <col min="9995" max="9995" width="10.85546875" style="97" customWidth="1"/>
    <col min="9996" max="9996" width="17.28515625" style="97" customWidth="1"/>
    <col min="9997" max="9997" width="12.7109375" style="97" customWidth="1"/>
    <col min="9998" max="9998" width="3.42578125" style="97" customWidth="1"/>
    <col min="9999" max="9999" width="14.5703125" style="97" customWidth="1"/>
    <col min="10000" max="10000" width="6.28515625" style="97" customWidth="1"/>
    <col min="10001" max="10001" width="13.42578125" style="97" customWidth="1"/>
    <col min="10002" max="10002" width="0" style="97" hidden="1" customWidth="1"/>
    <col min="10003" max="10240" width="9.140625" style="97"/>
    <col min="10241" max="10241" width="10" style="97" customWidth="1"/>
    <col min="10242" max="10242" width="13.42578125" style="97" customWidth="1"/>
    <col min="10243" max="10243" width="3.7109375" style="97" customWidth="1"/>
    <col min="10244" max="10244" width="7.5703125" style="97" customWidth="1"/>
    <col min="10245" max="10245" width="42.140625" style="97" customWidth="1"/>
    <col min="10246" max="10246" width="0" style="97" hidden="1" customWidth="1"/>
    <col min="10247" max="10247" width="6.140625" style="97" customWidth="1"/>
    <col min="10248" max="10248" width="17.28515625" style="97" customWidth="1"/>
    <col min="10249" max="10249" width="31.5703125" style="97" customWidth="1"/>
    <col min="10250" max="10250" width="2.42578125" style="97" customWidth="1"/>
    <col min="10251" max="10251" width="10.85546875" style="97" customWidth="1"/>
    <col min="10252" max="10252" width="17.28515625" style="97" customWidth="1"/>
    <col min="10253" max="10253" width="12.7109375" style="97" customWidth="1"/>
    <col min="10254" max="10254" width="3.42578125" style="97" customWidth="1"/>
    <col min="10255" max="10255" width="14.5703125" style="97" customWidth="1"/>
    <col min="10256" max="10256" width="6.28515625" style="97" customWidth="1"/>
    <col min="10257" max="10257" width="13.42578125" style="97" customWidth="1"/>
    <col min="10258" max="10258" width="0" style="97" hidden="1" customWidth="1"/>
    <col min="10259" max="10496" width="9.140625" style="97"/>
    <col min="10497" max="10497" width="10" style="97" customWidth="1"/>
    <col min="10498" max="10498" width="13.42578125" style="97" customWidth="1"/>
    <col min="10499" max="10499" width="3.7109375" style="97" customWidth="1"/>
    <col min="10500" max="10500" width="7.5703125" style="97" customWidth="1"/>
    <col min="10501" max="10501" width="42.140625" style="97" customWidth="1"/>
    <col min="10502" max="10502" width="0" style="97" hidden="1" customWidth="1"/>
    <col min="10503" max="10503" width="6.140625" style="97" customWidth="1"/>
    <col min="10504" max="10504" width="17.28515625" style="97" customWidth="1"/>
    <col min="10505" max="10505" width="31.5703125" style="97" customWidth="1"/>
    <col min="10506" max="10506" width="2.42578125" style="97" customWidth="1"/>
    <col min="10507" max="10507" width="10.85546875" style="97" customWidth="1"/>
    <col min="10508" max="10508" width="17.28515625" style="97" customWidth="1"/>
    <col min="10509" max="10509" width="12.7109375" style="97" customWidth="1"/>
    <col min="10510" max="10510" width="3.42578125" style="97" customWidth="1"/>
    <col min="10511" max="10511" width="14.5703125" style="97" customWidth="1"/>
    <col min="10512" max="10512" width="6.28515625" style="97" customWidth="1"/>
    <col min="10513" max="10513" width="13.42578125" style="97" customWidth="1"/>
    <col min="10514" max="10514" width="0" style="97" hidden="1" customWidth="1"/>
    <col min="10515" max="10752" width="9.140625" style="97"/>
    <col min="10753" max="10753" width="10" style="97" customWidth="1"/>
    <col min="10754" max="10754" width="13.42578125" style="97" customWidth="1"/>
    <col min="10755" max="10755" width="3.7109375" style="97" customWidth="1"/>
    <col min="10756" max="10756" width="7.5703125" style="97" customWidth="1"/>
    <col min="10757" max="10757" width="42.140625" style="97" customWidth="1"/>
    <col min="10758" max="10758" width="0" style="97" hidden="1" customWidth="1"/>
    <col min="10759" max="10759" width="6.140625" style="97" customWidth="1"/>
    <col min="10760" max="10760" width="17.28515625" style="97" customWidth="1"/>
    <col min="10761" max="10761" width="31.5703125" style="97" customWidth="1"/>
    <col min="10762" max="10762" width="2.42578125" style="97" customWidth="1"/>
    <col min="10763" max="10763" width="10.85546875" style="97" customWidth="1"/>
    <col min="10764" max="10764" width="17.28515625" style="97" customWidth="1"/>
    <col min="10765" max="10765" width="12.7109375" style="97" customWidth="1"/>
    <col min="10766" max="10766" width="3.42578125" style="97" customWidth="1"/>
    <col min="10767" max="10767" width="14.5703125" style="97" customWidth="1"/>
    <col min="10768" max="10768" width="6.28515625" style="97" customWidth="1"/>
    <col min="10769" max="10769" width="13.42578125" style="97" customWidth="1"/>
    <col min="10770" max="10770" width="0" style="97" hidden="1" customWidth="1"/>
    <col min="10771" max="11008" width="9.140625" style="97"/>
    <col min="11009" max="11009" width="10" style="97" customWidth="1"/>
    <col min="11010" max="11010" width="13.42578125" style="97" customWidth="1"/>
    <col min="11011" max="11011" width="3.7109375" style="97" customWidth="1"/>
    <col min="11012" max="11012" width="7.5703125" style="97" customWidth="1"/>
    <col min="11013" max="11013" width="42.140625" style="97" customWidth="1"/>
    <col min="11014" max="11014" width="0" style="97" hidden="1" customWidth="1"/>
    <col min="11015" max="11015" width="6.140625" style="97" customWidth="1"/>
    <col min="11016" max="11016" width="17.28515625" style="97" customWidth="1"/>
    <col min="11017" max="11017" width="31.5703125" style="97" customWidth="1"/>
    <col min="11018" max="11018" width="2.42578125" style="97" customWidth="1"/>
    <col min="11019" max="11019" width="10.85546875" style="97" customWidth="1"/>
    <col min="11020" max="11020" width="17.28515625" style="97" customWidth="1"/>
    <col min="11021" max="11021" width="12.7109375" style="97" customWidth="1"/>
    <col min="11022" max="11022" width="3.42578125" style="97" customWidth="1"/>
    <col min="11023" max="11023" width="14.5703125" style="97" customWidth="1"/>
    <col min="11024" max="11024" width="6.28515625" style="97" customWidth="1"/>
    <col min="11025" max="11025" width="13.42578125" style="97" customWidth="1"/>
    <col min="11026" max="11026" width="0" style="97" hidden="1" customWidth="1"/>
    <col min="11027" max="11264" width="9.140625" style="97"/>
    <col min="11265" max="11265" width="10" style="97" customWidth="1"/>
    <col min="11266" max="11266" width="13.42578125" style="97" customWidth="1"/>
    <col min="11267" max="11267" width="3.7109375" style="97" customWidth="1"/>
    <col min="11268" max="11268" width="7.5703125" style="97" customWidth="1"/>
    <col min="11269" max="11269" width="42.140625" style="97" customWidth="1"/>
    <col min="11270" max="11270" width="0" style="97" hidden="1" customWidth="1"/>
    <col min="11271" max="11271" width="6.140625" style="97" customWidth="1"/>
    <col min="11272" max="11272" width="17.28515625" style="97" customWidth="1"/>
    <col min="11273" max="11273" width="31.5703125" style="97" customWidth="1"/>
    <col min="11274" max="11274" width="2.42578125" style="97" customWidth="1"/>
    <col min="11275" max="11275" width="10.85546875" style="97" customWidth="1"/>
    <col min="11276" max="11276" width="17.28515625" style="97" customWidth="1"/>
    <col min="11277" max="11277" width="12.7109375" style="97" customWidth="1"/>
    <col min="11278" max="11278" width="3.42578125" style="97" customWidth="1"/>
    <col min="11279" max="11279" width="14.5703125" style="97" customWidth="1"/>
    <col min="11280" max="11280" width="6.28515625" style="97" customWidth="1"/>
    <col min="11281" max="11281" width="13.42578125" style="97" customWidth="1"/>
    <col min="11282" max="11282" width="0" style="97" hidden="1" customWidth="1"/>
    <col min="11283" max="11520" width="9.140625" style="97"/>
    <col min="11521" max="11521" width="10" style="97" customWidth="1"/>
    <col min="11522" max="11522" width="13.42578125" style="97" customWidth="1"/>
    <col min="11523" max="11523" width="3.7109375" style="97" customWidth="1"/>
    <col min="11524" max="11524" width="7.5703125" style="97" customWidth="1"/>
    <col min="11525" max="11525" width="42.140625" style="97" customWidth="1"/>
    <col min="11526" max="11526" width="0" style="97" hidden="1" customWidth="1"/>
    <col min="11527" max="11527" width="6.140625" style="97" customWidth="1"/>
    <col min="11528" max="11528" width="17.28515625" style="97" customWidth="1"/>
    <col min="11529" max="11529" width="31.5703125" style="97" customWidth="1"/>
    <col min="11530" max="11530" width="2.42578125" style="97" customWidth="1"/>
    <col min="11531" max="11531" width="10.85546875" style="97" customWidth="1"/>
    <col min="11532" max="11532" width="17.28515625" style="97" customWidth="1"/>
    <col min="11533" max="11533" width="12.7109375" style="97" customWidth="1"/>
    <col min="11534" max="11534" width="3.42578125" style="97" customWidth="1"/>
    <col min="11535" max="11535" width="14.5703125" style="97" customWidth="1"/>
    <col min="11536" max="11536" width="6.28515625" style="97" customWidth="1"/>
    <col min="11537" max="11537" width="13.42578125" style="97" customWidth="1"/>
    <col min="11538" max="11538" width="0" style="97" hidden="1" customWidth="1"/>
    <col min="11539" max="11776" width="9.140625" style="97"/>
    <col min="11777" max="11777" width="10" style="97" customWidth="1"/>
    <col min="11778" max="11778" width="13.42578125" style="97" customWidth="1"/>
    <col min="11779" max="11779" width="3.7109375" style="97" customWidth="1"/>
    <col min="11780" max="11780" width="7.5703125" style="97" customWidth="1"/>
    <col min="11781" max="11781" width="42.140625" style="97" customWidth="1"/>
    <col min="11782" max="11782" width="0" style="97" hidden="1" customWidth="1"/>
    <col min="11783" max="11783" width="6.140625" style="97" customWidth="1"/>
    <col min="11784" max="11784" width="17.28515625" style="97" customWidth="1"/>
    <col min="11785" max="11785" width="31.5703125" style="97" customWidth="1"/>
    <col min="11786" max="11786" width="2.42578125" style="97" customWidth="1"/>
    <col min="11787" max="11787" width="10.85546875" style="97" customWidth="1"/>
    <col min="11788" max="11788" width="17.28515625" style="97" customWidth="1"/>
    <col min="11789" max="11789" width="12.7109375" style="97" customWidth="1"/>
    <col min="11790" max="11790" width="3.42578125" style="97" customWidth="1"/>
    <col min="11791" max="11791" width="14.5703125" style="97" customWidth="1"/>
    <col min="11792" max="11792" width="6.28515625" style="97" customWidth="1"/>
    <col min="11793" max="11793" width="13.42578125" style="97" customWidth="1"/>
    <col min="11794" max="11794" width="0" style="97" hidden="1" customWidth="1"/>
    <col min="11795" max="12032" width="9.140625" style="97"/>
    <col min="12033" max="12033" width="10" style="97" customWidth="1"/>
    <col min="12034" max="12034" width="13.42578125" style="97" customWidth="1"/>
    <col min="12035" max="12035" width="3.7109375" style="97" customWidth="1"/>
    <col min="12036" max="12036" width="7.5703125" style="97" customWidth="1"/>
    <col min="12037" max="12037" width="42.140625" style="97" customWidth="1"/>
    <col min="12038" max="12038" width="0" style="97" hidden="1" customWidth="1"/>
    <col min="12039" max="12039" width="6.140625" style="97" customWidth="1"/>
    <col min="12040" max="12040" width="17.28515625" style="97" customWidth="1"/>
    <col min="12041" max="12041" width="31.5703125" style="97" customWidth="1"/>
    <col min="12042" max="12042" width="2.42578125" style="97" customWidth="1"/>
    <col min="12043" max="12043" width="10.85546875" style="97" customWidth="1"/>
    <col min="12044" max="12044" width="17.28515625" style="97" customWidth="1"/>
    <col min="12045" max="12045" width="12.7109375" style="97" customWidth="1"/>
    <col min="12046" max="12046" width="3.42578125" style="97" customWidth="1"/>
    <col min="12047" max="12047" width="14.5703125" style="97" customWidth="1"/>
    <col min="12048" max="12048" width="6.28515625" style="97" customWidth="1"/>
    <col min="12049" max="12049" width="13.42578125" style="97" customWidth="1"/>
    <col min="12050" max="12050" width="0" style="97" hidden="1" customWidth="1"/>
    <col min="12051" max="12288" width="9.140625" style="97"/>
    <col min="12289" max="12289" width="10" style="97" customWidth="1"/>
    <col min="12290" max="12290" width="13.42578125" style="97" customWidth="1"/>
    <col min="12291" max="12291" width="3.7109375" style="97" customWidth="1"/>
    <col min="12292" max="12292" width="7.5703125" style="97" customWidth="1"/>
    <col min="12293" max="12293" width="42.140625" style="97" customWidth="1"/>
    <col min="12294" max="12294" width="0" style="97" hidden="1" customWidth="1"/>
    <col min="12295" max="12295" width="6.140625" style="97" customWidth="1"/>
    <col min="12296" max="12296" width="17.28515625" style="97" customWidth="1"/>
    <col min="12297" max="12297" width="31.5703125" style="97" customWidth="1"/>
    <col min="12298" max="12298" width="2.42578125" style="97" customWidth="1"/>
    <col min="12299" max="12299" width="10.85546875" style="97" customWidth="1"/>
    <col min="12300" max="12300" width="17.28515625" style="97" customWidth="1"/>
    <col min="12301" max="12301" width="12.7109375" style="97" customWidth="1"/>
    <col min="12302" max="12302" width="3.42578125" style="97" customWidth="1"/>
    <col min="12303" max="12303" width="14.5703125" style="97" customWidth="1"/>
    <col min="12304" max="12304" width="6.28515625" style="97" customWidth="1"/>
    <col min="12305" max="12305" width="13.42578125" style="97" customWidth="1"/>
    <col min="12306" max="12306" width="0" style="97" hidden="1" customWidth="1"/>
    <col min="12307" max="12544" width="9.140625" style="97"/>
    <col min="12545" max="12545" width="10" style="97" customWidth="1"/>
    <col min="12546" max="12546" width="13.42578125" style="97" customWidth="1"/>
    <col min="12547" max="12547" width="3.7109375" style="97" customWidth="1"/>
    <col min="12548" max="12548" width="7.5703125" style="97" customWidth="1"/>
    <col min="12549" max="12549" width="42.140625" style="97" customWidth="1"/>
    <col min="12550" max="12550" width="0" style="97" hidden="1" customWidth="1"/>
    <col min="12551" max="12551" width="6.140625" style="97" customWidth="1"/>
    <col min="12552" max="12552" width="17.28515625" style="97" customWidth="1"/>
    <col min="12553" max="12553" width="31.5703125" style="97" customWidth="1"/>
    <col min="12554" max="12554" width="2.42578125" style="97" customWidth="1"/>
    <col min="12555" max="12555" width="10.85546875" style="97" customWidth="1"/>
    <col min="12556" max="12556" width="17.28515625" style="97" customWidth="1"/>
    <col min="12557" max="12557" width="12.7109375" style="97" customWidth="1"/>
    <col min="12558" max="12558" width="3.42578125" style="97" customWidth="1"/>
    <col min="12559" max="12559" width="14.5703125" style="97" customWidth="1"/>
    <col min="12560" max="12560" width="6.28515625" style="97" customWidth="1"/>
    <col min="12561" max="12561" width="13.42578125" style="97" customWidth="1"/>
    <col min="12562" max="12562" width="0" style="97" hidden="1" customWidth="1"/>
    <col min="12563" max="12800" width="9.140625" style="97"/>
    <col min="12801" max="12801" width="10" style="97" customWidth="1"/>
    <col min="12802" max="12802" width="13.42578125" style="97" customWidth="1"/>
    <col min="12803" max="12803" width="3.7109375" style="97" customWidth="1"/>
    <col min="12804" max="12804" width="7.5703125" style="97" customWidth="1"/>
    <col min="12805" max="12805" width="42.140625" style="97" customWidth="1"/>
    <col min="12806" max="12806" width="0" style="97" hidden="1" customWidth="1"/>
    <col min="12807" max="12807" width="6.140625" style="97" customWidth="1"/>
    <col min="12808" max="12808" width="17.28515625" style="97" customWidth="1"/>
    <col min="12809" max="12809" width="31.5703125" style="97" customWidth="1"/>
    <col min="12810" max="12810" width="2.42578125" style="97" customWidth="1"/>
    <col min="12811" max="12811" width="10.85546875" style="97" customWidth="1"/>
    <col min="12812" max="12812" width="17.28515625" style="97" customWidth="1"/>
    <col min="12813" max="12813" width="12.7109375" style="97" customWidth="1"/>
    <col min="12814" max="12814" width="3.42578125" style="97" customWidth="1"/>
    <col min="12815" max="12815" width="14.5703125" style="97" customWidth="1"/>
    <col min="12816" max="12816" width="6.28515625" style="97" customWidth="1"/>
    <col min="12817" max="12817" width="13.42578125" style="97" customWidth="1"/>
    <col min="12818" max="12818" width="0" style="97" hidden="1" customWidth="1"/>
    <col min="12819" max="13056" width="9.140625" style="97"/>
    <col min="13057" max="13057" width="10" style="97" customWidth="1"/>
    <col min="13058" max="13058" width="13.42578125" style="97" customWidth="1"/>
    <col min="13059" max="13059" width="3.7109375" style="97" customWidth="1"/>
    <col min="13060" max="13060" width="7.5703125" style="97" customWidth="1"/>
    <col min="13061" max="13061" width="42.140625" style="97" customWidth="1"/>
    <col min="13062" max="13062" width="0" style="97" hidden="1" customWidth="1"/>
    <col min="13063" max="13063" width="6.140625" style="97" customWidth="1"/>
    <col min="13064" max="13064" width="17.28515625" style="97" customWidth="1"/>
    <col min="13065" max="13065" width="31.5703125" style="97" customWidth="1"/>
    <col min="13066" max="13066" width="2.42578125" style="97" customWidth="1"/>
    <col min="13067" max="13067" width="10.85546875" style="97" customWidth="1"/>
    <col min="13068" max="13068" width="17.28515625" style="97" customWidth="1"/>
    <col min="13069" max="13069" width="12.7109375" style="97" customWidth="1"/>
    <col min="13070" max="13070" width="3.42578125" style="97" customWidth="1"/>
    <col min="13071" max="13071" width="14.5703125" style="97" customWidth="1"/>
    <col min="13072" max="13072" width="6.28515625" style="97" customWidth="1"/>
    <col min="13073" max="13073" width="13.42578125" style="97" customWidth="1"/>
    <col min="13074" max="13074" width="0" style="97" hidden="1" customWidth="1"/>
    <col min="13075" max="13312" width="9.140625" style="97"/>
    <col min="13313" max="13313" width="10" style="97" customWidth="1"/>
    <col min="13314" max="13314" width="13.42578125" style="97" customWidth="1"/>
    <col min="13315" max="13315" width="3.7109375" style="97" customWidth="1"/>
    <col min="13316" max="13316" width="7.5703125" style="97" customWidth="1"/>
    <col min="13317" max="13317" width="42.140625" style="97" customWidth="1"/>
    <col min="13318" max="13318" width="0" style="97" hidden="1" customWidth="1"/>
    <col min="13319" max="13319" width="6.140625" style="97" customWidth="1"/>
    <col min="13320" max="13320" width="17.28515625" style="97" customWidth="1"/>
    <col min="13321" max="13321" width="31.5703125" style="97" customWidth="1"/>
    <col min="13322" max="13322" width="2.42578125" style="97" customWidth="1"/>
    <col min="13323" max="13323" width="10.85546875" style="97" customWidth="1"/>
    <col min="13324" max="13324" width="17.28515625" style="97" customWidth="1"/>
    <col min="13325" max="13325" width="12.7109375" style="97" customWidth="1"/>
    <col min="13326" max="13326" width="3.42578125" style="97" customWidth="1"/>
    <col min="13327" max="13327" width="14.5703125" style="97" customWidth="1"/>
    <col min="13328" max="13328" width="6.28515625" style="97" customWidth="1"/>
    <col min="13329" max="13329" width="13.42578125" style="97" customWidth="1"/>
    <col min="13330" max="13330" width="0" style="97" hidden="1" customWidth="1"/>
    <col min="13331" max="13568" width="9.140625" style="97"/>
    <col min="13569" max="13569" width="10" style="97" customWidth="1"/>
    <col min="13570" max="13570" width="13.42578125" style="97" customWidth="1"/>
    <col min="13571" max="13571" width="3.7109375" style="97" customWidth="1"/>
    <col min="13572" max="13572" width="7.5703125" style="97" customWidth="1"/>
    <col min="13573" max="13573" width="42.140625" style="97" customWidth="1"/>
    <col min="13574" max="13574" width="0" style="97" hidden="1" customWidth="1"/>
    <col min="13575" max="13575" width="6.140625" style="97" customWidth="1"/>
    <col min="13576" max="13576" width="17.28515625" style="97" customWidth="1"/>
    <col min="13577" max="13577" width="31.5703125" style="97" customWidth="1"/>
    <col min="13578" max="13578" width="2.42578125" style="97" customWidth="1"/>
    <col min="13579" max="13579" width="10.85546875" style="97" customWidth="1"/>
    <col min="13580" max="13580" width="17.28515625" style="97" customWidth="1"/>
    <col min="13581" max="13581" width="12.7109375" style="97" customWidth="1"/>
    <col min="13582" max="13582" width="3.42578125" style="97" customWidth="1"/>
    <col min="13583" max="13583" width="14.5703125" style="97" customWidth="1"/>
    <col min="13584" max="13584" width="6.28515625" style="97" customWidth="1"/>
    <col min="13585" max="13585" width="13.42578125" style="97" customWidth="1"/>
    <col min="13586" max="13586" width="0" style="97" hidden="1" customWidth="1"/>
    <col min="13587" max="13824" width="9.140625" style="97"/>
    <col min="13825" max="13825" width="10" style="97" customWidth="1"/>
    <col min="13826" max="13826" width="13.42578125" style="97" customWidth="1"/>
    <col min="13827" max="13827" width="3.7109375" style="97" customWidth="1"/>
    <col min="13828" max="13828" width="7.5703125" style="97" customWidth="1"/>
    <col min="13829" max="13829" width="42.140625" style="97" customWidth="1"/>
    <col min="13830" max="13830" width="0" style="97" hidden="1" customWidth="1"/>
    <col min="13831" max="13831" width="6.140625" style="97" customWidth="1"/>
    <col min="13832" max="13832" width="17.28515625" style="97" customWidth="1"/>
    <col min="13833" max="13833" width="31.5703125" style="97" customWidth="1"/>
    <col min="13834" max="13834" width="2.42578125" style="97" customWidth="1"/>
    <col min="13835" max="13835" width="10.85546875" style="97" customWidth="1"/>
    <col min="13836" max="13836" width="17.28515625" style="97" customWidth="1"/>
    <col min="13837" max="13837" width="12.7109375" style="97" customWidth="1"/>
    <col min="13838" max="13838" width="3.42578125" style="97" customWidth="1"/>
    <col min="13839" max="13839" width="14.5703125" style="97" customWidth="1"/>
    <col min="13840" max="13840" width="6.28515625" style="97" customWidth="1"/>
    <col min="13841" max="13841" width="13.42578125" style="97" customWidth="1"/>
    <col min="13842" max="13842" width="0" style="97" hidden="1" customWidth="1"/>
    <col min="13843" max="14080" width="9.140625" style="97"/>
    <col min="14081" max="14081" width="10" style="97" customWidth="1"/>
    <col min="14082" max="14082" width="13.42578125" style="97" customWidth="1"/>
    <col min="14083" max="14083" width="3.7109375" style="97" customWidth="1"/>
    <col min="14084" max="14084" width="7.5703125" style="97" customWidth="1"/>
    <col min="14085" max="14085" width="42.140625" style="97" customWidth="1"/>
    <col min="14086" max="14086" width="0" style="97" hidden="1" customWidth="1"/>
    <col min="14087" max="14087" width="6.140625" style="97" customWidth="1"/>
    <col min="14088" max="14088" width="17.28515625" style="97" customWidth="1"/>
    <col min="14089" max="14089" width="31.5703125" style="97" customWidth="1"/>
    <col min="14090" max="14090" width="2.42578125" style="97" customWidth="1"/>
    <col min="14091" max="14091" width="10.85546875" style="97" customWidth="1"/>
    <col min="14092" max="14092" width="17.28515625" style="97" customWidth="1"/>
    <col min="14093" max="14093" width="12.7109375" style="97" customWidth="1"/>
    <col min="14094" max="14094" width="3.42578125" style="97" customWidth="1"/>
    <col min="14095" max="14095" width="14.5703125" style="97" customWidth="1"/>
    <col min="14096" max="14096" width="6.28515625" style="97" customWidth="1"/>
    <col min="14097" max="14097" width="13.42578125" style="97" customWidth="1"/>
    <col min="14098" max="14098" width="0" style="97" hidden="1" customWidth="1"/>
    <col min="14099" max="14336" width="9.140625" style="97"/>
    <col min="14337" max="14337" width="10" style="97" customWidth="1"/>
    <col min="14338" max="14338" width="13.42578125" style="97" customWidth="1"/>
    <col min="14339" max="14339" width="3.7109375" style="97" customWidth="1"/>
    <col min="14340" max="14340" width="7.5703125" style="97" customWidth="1"/>
    <col min="14341" max="14341" width="42.140625" style="97" customWidth="1"/>
    <col min="14342" max="14342" width="0" style="97" hidden="1" customWidth="1"/>
    <col min="14343" max="14343" width="6.140625" style="97" customWidth="1"/>
    <col min="14344" max="14344" width="17.28515625" style="97" customWidth="1"/>
    <col min="14345" max="14345" width="31.5703125" style="97" customWidth="1"/>
    <col min="14346" max="14346" width="2.42578125" style="97" customWidth="1"/>
    <col min="14347" max="14347" width="10.85546875" style="97" customWidth="1"/>
    <col min="14348" max="14348" width="17.28515625" style="97" customWidth="1"/>
    <col min="14349" max="14349" width="12.7109375" style="97" customWidth="1"/>
    <col min="14350" max="14350" width="3.42578125" style="97" customWidth="1"/>
    <col min="14351" max="14351" width="14.5703125" style="97" customWidth="1"/>
    <col min="14352" max="14352" width="6.28515625" style="97" customWidth="1"/>
    <col min="14353" max="14353" width="13.42578125" style="97" customWidth="1"/>
    <col min="14354" max="14354" width="0" style="97" hidden="1" customWidth="1"/>
    <col min="14355" max="14592" width="9.140625" style="97"/>
    <col min="14593" max="14593" width="10" style="97" customWidth="1"/>
    <col min="14594" max="14594" width="13.42578125" style="97" customWidth="1"/>
    <col min="14595" max="14595" width="3.7109375" style="97" customWidth="1"/>
    <col min="14596" max="14596" width="7.5703125" style="97" customWidth="1"/>
    <col min="14597" max="14597" width="42.140625" style="97" customWidth="1"/>
    <col min="14598" max="14598" width="0" style="97" hidden="1" customWidth="1"/>
    <col min="14599" max="14599" width="6.140625" style="97" customWidth="1"/>
    <col min="14600" max="14600" width="17.28515625" style="97" customWidth="1"/>
    <col min="14601" max="14601" width="31.5703125" style="97" customWidth="1"/>
    <col min="14602" max="14602" width="2.42578125" style="97" customWidth="1"/>
    <col min="14603" max="14603" width="10.85546875" style="97" customWidth="1"/>
    <col min="14604" max="14604" width="17.28515625" style="97" customWidth="1"/>
    <col min="14605" max="14605" width="12.7109375" style="97" customWidth="1"/>
    <col min="14606" max="14606" width="3.42578125" style="97" customWidth="1"/>
    <col min="14607" max="14607" width="14.5703125" style="97" customWidth="1"/>
    <col min="14608" max="14608" width="6.28515625" style="97" customWidth="1"/>
    <col min="14609" max="14609" width="13.42578125" style="97" customWidth="1"/>
    <col min="14610" max="14610" width="0" style="97" hidden="1" customWidth="1"/>
    <col min="14611" max="14848" width="9.140625" style="97"/>
    <col min="14849" max="14849" width="10" style="97" customWidth="1"/>
    <col min="14850" max="14850" width="13.42578125" style="97" customWidth="1"/>
    <col min="14851" max="14851" width="3.7109375" style="97" customWidth="1"/>
    <col min="14852" max="14852" width="7.5703125" style="97" customWidth="1"/>
    <col min="14853" max="14853" width="42.140625" style="97" customWidth="1"/>
    <col min="14854" max="14854" width="0" style="97" hidden="1" customWidth="1"/>
    <col min="14855" max="14855" width="6.140625" style="97" customWidth="1"/>
    <col min="14856" max="14856" width="17.28515625" style="97" customWidth="1"/>
    <col min="14857" max="14857" width="31.5703125" style="97" customWidth="1"/>
    <col min="14858" max="14858" width="2.42578125" style="97" customWidth="1"/>
    <col min="14859" max="14859" width="10.85546875" style="97" customWidth="1"/>
    <col min="14860" max="14860" width="17.28515625" style="97" customWidth="1"/>
    <col min="14861" max="14861" width="12.7109375" style="97" customWidth="1"/>
    <col min="14862" max="14862" width="3.42578125" style="97" customWidth="1"/>
    <col min="14863" max="14863" width="14.5703125" style="97" customWidth="1"/>
    <col min="14864" max="14864" width="6.28515625" style="97" customWidth="1"/>
    <col min="14865" max="14865" width="13.42578125" style="97" customWidth="1"/>
    <col min="14866" max="14866" width="0" style="97" hidden="1" customWidth="1"/>
    <col min="14867" max="15104" width="9.140625" style="97"/>
    <col min="15105" max="15105" width="10" style="97" customWidth="1"/>
    <col min="15106" max="15106" width="13.42578125" style="97" customWidth="1"/>
    <col min="15107" max="15107" width="3.7109375" style="97" customWidth="1"/>
    <col min="15108" max="15108" width="7.5703125" style="97" customWidth="1"/>
    <col min="15109" max="15109" width="42.140625" style="97" customWidth="1"/>
    <col min="15110" max="15110" width="0" style="97" hidden="1" customWidth="1"/>
    <col min="15111" max="15111" width="6.140625" style="97" customWidth="1"/>
    <col min="15112" max="15112" width="17.28515625" style="97" customWidth="1"/>
    <col min="15113" max="15113" width="31.5703125" style="97" customWidth="1"/>
    <col min="15114" max="15114" width="2.42578125" style="97" customWidth="1"/>
    <col min="15115" max="15115" width="10.85546875" style="97" customWidth="1"/>
    <col min="15116" max="15116" width="17.28515625" style="97" customWidth="1"/>
    <col min="15117" max="15117" width="12.7109375" style="97" customWidth="1"/>
    <col min="15118" max="15118" width="3.42578125" style="97" customWidth="1"/>
    <col min="15119" max="15119" width="14.5703125" style="97" customWidth="1"/>
    <col min="15120" max="15120" width="6.28515625" style="97" customWidth="1"/>
    <col min="15121" max="15121" width="13.42578125" style="97" customWidth="1"/>
    <col min="15122" max="15122" width="0" style="97" hidden="1" customWidth="1"/>
    <col min="15123" max="15360" width="9.140625" style="97"/>
    <col min="15361" max="15361" width="10" style="97" customWidth="1"/>
    <col min="15362" max="15362" width="13.42578125" style="97" customWidth="1"/>
    <col min="15363" max="15363" width="3.7109375" style="97" customWidth="1"/>
    <col min="15364" max="15364" width="7.5703125" style="97" customWidth="1"/>
    <col min="15365" max="15365" width="42.140625" style="97" customWidth="1"/>
    <col min="15366" max="15366" width="0" style="97" hidden="1" customWidth="1"/>
    <col min="15367" max="15367" width="6.140625" style="97" customWidth="1"/>
    <col min="15368" max="15368" width="17.28515625" style="97" customWidth="1"/>
    <col min="15369" max="15369" width="31.5703125" style="97" customWidth="1"/>
    <col min="15370" max="15370" width="2.42578125" style="97" customWidth="1"/>
    <col min="15371" max="15371" width="10.85546875" style="97" customWidth="1"/>
    <col min="15372" max="15372" width="17.28515625" style="97" customWidth="1"/>
    <col min="15373" max="15373" width="12.7109375" style="97" customWidth="1"/>
    <col min="15374" max="15374" width="3.42578125" style="97" customWidth="1"/>
    <col min="15375" max="15375" width="14.5703125" style="97" customWidth="1"/>
    <col min="15376" max="15376" width="6.28515625" style="97" customWidth="1"/>
    <col min="15377" max="15377" width="13.42578125" style="97" customWidth="1"/>
    <col min="15378" max="15378" width="0" style="97" hidden="1" customWidth="1"/>
    <col min="15379" max="15616" width="9.140625" style="97"/>
    <col min="15617" max="15617" width="10" style="97" customWidth="1"/>
    <col min="15618" max="15618" width="13.42578125" style="97" customWidth="1"/>
    <col min="15619" max="15619" width="3.7109375" style="97" customWidth="1"/>
    <col min="15620" max="15620" width="7.5703125" style="97" customWidth="1"/>
    <col min="15621" max="15621" width="42.140625" style="97" customWidth="1"/>
    <col min="15622" max="15622" width="0" style="97" hidden="1" customWidth="1"/>
    <col min="15623" max="15623" width="6.140625" style="97" customWidth="1"/>
    <col min="15624" max="15624" width="17.28515625" style="97" customWidth="1"/>
    <col min="15625" max="15625" width="31.5703125" style="97" customWidth="1"/>
    <col min="15626" max="15626" width="2.42578125" style="97" customWidth="1"/>
    <col min="15627" max="15627" width="10.85546875" style="97" customWidth="1"/>
    <col min="15628" max="15628" width="17.28515625" style="97" customWidth="1"/>
    <col min="15629" max="15629" width="12.7109375" style="97" customWidth="1"/>
    <col min="15630" max="15630" width="3.42578125" style="97" customWidth="1"/>
    <col min="15631" max="15631" width="14.5703125" style="97" customWidth="1"/>
    <col min="15632" max="15632" width="6.28515625" style="97" customWidth="1"/>
    <col min="15633" max="15633" width="13.42578125" style="97" customWidth="1"/>
    <col min="15634" max="15634" width="0" style="97" hidden="1" customWidth="1"/>
    <col min="15635" max="15872" width="9.140625" style="97"/>
    <col min="15873" max="15873" width="10" style="97" customWidth="1"/>
    <col min="15874" max="15874" width="13.42578125" style="97" customWidth="1"/>
    <col min="15875" max="15875" width="3.7109375" style="97" customWidth="1"/>
    <col min="15876" max="15876" width="7.5703125" style="97" customWidth="1"/>
    <col min="15877" max="15877" width="42.140625" style="97" customWidth="1"/>
    <col min="15878" max="15878" width="0" style="97" hidden="1" customWidth="1"/>
    <col min="15879" max="15879" width="6.140625" style="97" customWidth="1"/>
    <col min="15880" max="15880" width="17.28515625" style="97" customWidth="1"/>
    <col min="15881" max="15881" width="31.5703125" style="97" customWidth="1"/>
    <col min="15882" max="15882" width="2.42578125" style="97" customWidth="1"/>
    <col min="15883" max="15883" width="10.85546875" style="97" customWidth="1"/>
    <col min="15884" max="15884" width="17.28515625" style="97" customWidth="1"/>
    <col min="15885" max="15885" width="12.7109375" style="97" customWidth="1"/>
    <col min="15886" max="15886" width="3.42578125" style="97" customWidth="1"/>
    <col min="15887" max="15887" width="14.5703125" style="97" customWidth="1"/>
    <col min="15888" max="15888" width="6.28515625" style="97" customWidth="1"/>
    <col min="15889" max="15889" width="13.42578125" style="97" customWidth="1"/>
    <col min="15890" max="15890" width="0" style="97" hidden="1" customWidth="1"/>
    <col min="15891" max="16128" width="9.140625" style="97"/>
    <col min="16129" max="16129" width="10" style="97" customWidth="1"/>
    <col min="16130" max="16130" width="13.42578125" style="97" customWidth="1"/>
    <col min="16131" max="16131" width="3.7109375" style="97" customWidth="1"/>
    <col min="16132" max="16132" width="7.5703125" style="97" customWidth="1"/>
    <col min="16133" max="16133" width="42.140625" style="97" customWidth="1"/>
    <col min="16134" max="16134" width="0" style="97" hidden="1" customWidth="1"/>
    <col min="16135" max="16135" width="6.140625" style="97" customWidth="1"/>
    <col min="16136" max="16136" width="17.28515625" style="97" customWidth="1"/>
    <col min="16137" max="16137" width="31.5703125" style="97" customWidth="1"/>
    <col min="16138" max="16138" width="2.42578125" style="97" customWidth="1"/>
    <col min="16139" max="16139" width="10.85546875" style="97" customWidth="1"/>
    <col min="16140" max="16140" width="17.28515625" style="97" customWidth="1"/>
    <col min="16141" max="16141" width="12.7109375" style="97" customWidth="1"/>
    <col min="16142" max="16142" width="3.42578125" style="97" customWidth="1"/>
    <col min="16143" max="16143" width="14.5703125" style="97" customWidth="1"/>
    <col min="16144" max="16144" width="6.28515625" style="97" customWidth="1"/>
    <col min="16145" max="16145" width="13.42578125" style="97" customWidth="1"/>
    <col min="16146" max="16146" width="0" style="97" hidden="1" customWidth="1"/>
    <col min="16147" max="16384" width="9.140625" style="97"/>
  </cols>
  <sheetData>
    <row r="1" spans="1:17" ht="27.6" customHeight="1" x14ac:dyDescent="0.2">
      <c r="A1" s="124" t="s">
        <v>153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7.100000000000001" customHeight="1" x14ac:dyDescent="0.2">
      <c r="J2" s="126">
        <v>44175.604181716866</v>
      </c>
      <c r="K2" s="125"/>
      <c r="L2" s="125"/>
      <c r="M2" s="125"/>
      <c r="N2" s="125"/>
      <c r="O2" s="125"/>
      <c r="P2" s="125"/>
    </row>
    <row r="3" spans="1:17" ht="3.2" customHeight="1" x14ac:dyDescent="0.2"/>
    <row r="4" spans="1:17" ht="17.100000000000001" customHeight="1" x14ac:dyDescent="0.2">
      <c r="N4" s="127" t="s">
        <v>212</v>
      </c>
      <c r="O4" s="125"/>
      <c r="P4" s="125"/>
    </row>
    <row r="5" spans="1:17" ht="23.1" customHeight="1" x14ac:dyDescent="0.2">
      <c r="A5" s="128" t="s">
        <v>154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9.9499999999999993" customHeight="1" x14ac:dyDescent="0.2"/>
    <row r="7" spans="1:17" ht="15.75" x14ac:dyDescent="0.2">
      <c r="A7" s="96" t="s">
        <v>44</v>
      </c>
      <c r="B7" s="96" t="s">
        <v>45</v>
      </c>
      <c r="C7" s="123" t="s">
        <v>46</v>
      </c>
      <c r="D7" s="113"/>
      <c r="E7" s="96" t="s">
        <v>47</v>
      </c>
      <c r="G7" s="96" t="s">
        <v>48</v>
      </c>
      <c r="H7" s="96" t="s">
        <v>49</v>
      </c>
      <c r="I7" s="123" t="s">
        <v>50</v>
      </c>
      <c r="J7" s="113"/>
      <c r="K7" s="96" t="s">
        <v>51</v>
      </c>
      <c r="L7" s="96" t="s">
        <v>49</v>
      </c>
      <c r="M7" s="123" t="s">
        <v>155</v>
      </c>
      <c r="N7" s="113"/>
      <c r="O7" s="96" t="s">
        <v>52</v>
      </c>
      <c r="P7" s="123" t="s">
        <v>53</v>
      </c>
      <c r="Q7" s="113"/>
    </row>
    <row r="8" spans="1:17" ht="25.5" outlineLevel="1" x14ac:dyDescent="0.2">
      <c r="A8" s="115">
        <v>68856</v>
      </c>
      <c r="B8" s="115">
        <v>68856</v>
      </c>
      <c r="C8" s="117">
        <v>43847.774017824071</v>
      </c>
      <c r="D8" s="113"/>
      <c r="E8" s="99" t="s">
        <v>156</v>
      </c>
      <c r="G8" s="99" t="s">
        <v>54</v>
      </c>
      <c r="H8" s="100">
        <v>5507.22</v>
      </c>
      <c r="I8" s="118" t="s">
        <v>157</v>
      </c>
      <c r="J8" s="113"/>
      <c r="K8" s="101">
        <v>175398</v>
      </c>
      <c r="L8" s="100">
        <v>5507.22</v>
      </c>
      <c r="M8" s="119">
        <v>1472040</v>
      </c>
      <c r="N8" s="113"/>
      <c r="O8" s="99" t="s">
        <v>55</v>
      </c>
      <c r="P8" s="118" t="s">
        <v>56</v>
      </c>
      <c r="Q8" s="113"/>
    </row>
    <row r="9" spans="1:17" ht="15" x14ac:dyDescent="0.2">
      <c r="A9" s="116"/>
      <c r="B9" s="116"/>
      <c r="C9" s="120" t="s">
        <v>6</v>
      </c>
      <c r="D9" s="113"/>
      <c r="E9" s="102"/>
      <c r="G9" s="102"/>
      <c r="H9" s="94">
        <v>5507.22</v>
      </c>
      <c r="I9" s="121"/>
      <c r="J9" s="113"/>
      <c r="K9" s="102"/>
      <c r="L9" s="94">
        <v>5507.22</v>
      </c>
      <c r="M9" s="121"/>
      <c r="N9" s="113"/>
      <c r="O9" s="102"/>
      <c r="P9" s="121"/>
      <c r="Q9" s="113"/>
    </row>
    <row r="10" spans="1:17" ht="25.5" outlineLevel="1" x14ac:dyDescent="0.2">
      <c r="A10" s="115">
        <v>68975</v>
      </c>
      <c r="B10" s="115">
        <v>68975</v>
      </c>
      <c r="C10" s="117">
        <v>43853.694648958335</v>
      </c>
      <c r="D10" s="113"/>
      <c r="E10" s="99" t="s">
        <v>158</v>
      </c>
      <c r="G10" s="99" t="s">
        <v>54</v>
      </c>
      <c r="H10" s="100">
        <v>230</v>
      </c>
      <c r="I10" s="118" t="s">
        <v>159</v>
      </c>
      <c r="J10" s="113"/>
      <c r="K10" s="101">
        <v>175398</v>
      </c>
      <c r="L10" s="100">
        <v>230</v>
      </c>
      <c r="M10" s="119">
        <v>1472040</v>
      </c>
      <c r="N10" s="113"/>
      <c r="O10" s="99" t="s">
        <v>55</v>
      </c>
      <c r="P10" s="118" t="s">
        <v>160</v>
      </c>
      <c r="Q10" s="113"/>
    </row>
    <row r="11" spans="1:17" ht="25.5" outlineLevel="1" x14ac:dyDescent="0.2">
      <c r="A11" s="122"/>
      <c r="B11" s="122"/>
      <c r="C11" s="117">
        <v>43853.694648958335</v>
      </c>
      <c r="D11" s="113"/>
      <c r="E11" s="99" t="s">
        <v>158</v>
      </c>
      <c r="G11" s="99" t="s">
        <v>54</v>
      </c>
      <c r="H11" s="100">
        <v>165.73</v>
      </c>
      <c r="I11" s="118" t="s">
        <v>159</v>
      </c>
      <c r="J11" s="113"/>
      <c r="K11" s="101">
        <v>175398</v>
      </c>
      <c r="L11" s="100">
        <v>165.73</v>
      </c>
      <c r="M11" s="119">
        <v>1472040</v>
      </c>
      <c r="N11" s="113"/>
      <c r="O11" s="99" t="s">
        <v>55</v>
      </c>
      <c r="P11" s="118" t="s">
        <v>160</v>
      </c>
      <c r="Q11" s="113"/>
    </row>
    <row r="12" spans="1:17" ht="15" x14ac:dyDescent="0.2">
      <c r="A12" s="116"/>
      <c r="B12" s="116"/>
      <c r="C12" s="120" t="s">
        <v>6</v>
      </c>
      <c r="D12" s="113"/>
      <c r="E12" s="102"/>
      <c r="G12" s="102"/>
      <c r="H12" s="94">
        <v>395.73</v>
      </c>
      <c r="I12" s="121"/>
      <c r="J12" s="113"/>
      <c r="K12" s="102"/>
      <c r="L12" s="94">
        <v>395.73</v>
      </c>
      <c r="M12" s="121"/>
      <c r="N12" s="113"/>
      <c r="O12" s="102"/>
      <c r="P12" s="121"/>
      <c r="Q12" s="113"/>
    </row>
    <row r="13" spans="1:17" ht="25.5" outlineLevel="1" x14ac:dyDescent="0.2">
      <c r="A13" s="115">
        <v>68999</v>
      </c>
      <c r="B13" s="115">
        <v>68999</v>
      </c>
      <c r="C13" s="117">
        <v>43854.499375775464</v>
      </c>
      <c r="D13" s="113"/>
      <c r="E13" s="99" t="s">
        <v>161</v>
      </c>
      <c r="G13" s="99" t="s">
        <v>54</v>
      </c>
      <c r="H13" s="100">
        <v>300</v>
      </c>
      <c r="I13" s="118" t="s">
        <v>162</v>
      </c>
      <c r="J13" s="113"/>
      <c r="K13" s="101">
        <v>175398</v>
      </c>
      <c r="L13" s="100">
        <v>300</v>
      </c>
      <c r="M13" s="119">
        <v>1422650</v>
      </c>
      <c r="N13" s="113"/>
      <c r="O13" s="99" t="s">
        <v>57</v>
      </c>
      <c r="P13" s="118" t="s">
        <v>160</v>
      </c>
      <c r="Q13" s="113"/>
    </row>
    <row r="14" spans="1:17" outlineLevel="1" x14ac:dyDescent="0.2">
      <c r="A14" s="122"/>
      <c r="B14" s="122"/>
      <c r="C14" s="117">
        <v>43854.499375775464</v>
      </c>
      <c r="D14" s="113"/>
      <c r="E14" s="99" t="s">
        <v>163</v>
      </c>
      <c r="G14" s="99" t="s">
        <v>54</v>
      </c>
      <c r="H14" s="100">
        <v>50000</v>
      </c>
      <c r="I14" s="118" t="s">
        <v>162</v>
      </c>
      <c r="J14" s="113"/>
      <c r="K14" s="101">
        <v>175398</v>
      </c>
      <c r="L14" s="100">
        <v>50000</v>
      </c>
      <c r="M14" s="119">
        <v>1422650</v>
      </c>
      <c r="N14" s="113"/>
      <c r="O14" s="99" t="s">
        <v>57</v>
      </c>
      <c r="P14" s="118" t="s">
        <v>160</v>
      </c>
      <c r="Q14" s="113"/>
    </row>
    <row r="15" spans="1:17" outlineLevel="1" x14ac:dyDescent="0.2">
      <c r="A15" s="122"/>
      <c r="B15" s="122"/>
      <c r="C15" s="117">
        <v>43854.499375775464</v>
      </c>
      <c r="D15" s="113"/>
      <c r="E15" s="99" t="s">
        <v>164</v>
      </c>
      <c r="G15" s="99" t="s">
        <v>54</v>
      </c>
      <c r="H15" s="100">
        <v>20000</v>
      </c>
      <c r="I15" s="118" t="s">
        <v>162</v>
      </c>
      <c r="J15" s="113"/>
      <c r="K15" s="101">
        <v>175398</v>
      </c>
      <c r="L15" s="100">
        <v>20000</v>
      </c>
      <c r="M15" s="119">
        <v>1422650</v>
      </c>
      <c r="N15" s="113"/>
      <c r="O15" s="99" t="s">
        <v>57</v>
      </c>
      <c r="P15" s="118" t="s">
        <v>160</v>
      </c>
      <c r="Q15" s="113"/>
    </row>
    <row r="16" spans="1:17" ht="15" x14ac:dyDescent="0.2">
      <c r="A16" s="116"/>
      <c r="B16" s="116"/>
      <c r="C16" s="120" t="s">
        <v>6</v>
      </c>
      <c r="D16" s="113"/>
      <c r="E16" s="102"/>
      <c r="G16" s="102"/>
      <c r="H16" s="94">
        <v>70300</v>
      </c>
      <c r="I16" s="121"/>
      <c r="J16" s="113"/>
      <c r="K16" s="102"/>
      <c r="L16" s="94">
        <v>70300</v>
      </c>
      <c r="M16" s="121"/>
      <c r="N16" s="113"/>
      <c r="O16" s="102"/>
      <c r="P16" s="121"/>
      <c r="Q16" s="113"/>
    </row>
    <row r="17" spans="1:17" ht="25.5" outlineLevel="1" x14ac:dyDescent="0.2">
      <c r="A17" s="115">
        <v>69219</v>
      </c>
      <c r="B17" s="115">
        <v>69219</v>
      </c>
      <c r="C17" s="117">
        <v>43861.662883715275</v>
      </c>
      <c r="D17" s="113"/>
      <c r="E17" s="99" t="s">
        <v>61</v>
      </c>
      <c r="G17" s="99" t="s">
        <v>54</v>
      </c>
      <c r="H17" s="100">
        <v>304</v>
      </c>
      <c r="I17" s="118" t="s">
        <v>62</v>
      </c>
      <c r="J17" s="113"/>
      <c r="K17" s="101">
        <v>174241</v>
      </c>
      <c r="L17" s="100">
        <v>304</v>
      </c>
      <c r="M17" s="119">
        <v>4304084</v>
      </c>
      <c r="N17" s="113"/>
      <c r="O17" s="99" t="s">
        <v>55</v>
      </c>
      <c r="P17" s="118" t="s">
        <v>56</v>
      </c>
      <c r="Q17" s="113"/>
    </row>
    <row r="18" spans="1:17" ht="15" x14ac:dyDescent="0.2">
      <c r="A18" s="116"/>
      <c r="B18" s="116"/>
      <c r="C18" s="120" t="s">
        <v>6</v>
      </c>
      <c r="D18" s="113"/>
      <c r="E18" s="102"/>
      <c r="G18" s="102"/>
      <c r="H18" s="94">
        <v>304</v>
      </c>
      <c r="I18" s="121"/>
      <c r="J18" s="113"/>
      <c r="K18" s="102"/>
      <c r="L18" s="94">
        <v>304</v>
      </c>
      <c r="M18" s="121"/>
      <c r="N18" s="113"/>
      <c r="O18" s="102"/>
      <c r="P18" s="121"/>
      <c r="Q18" s="113"/>
    </row>
    <row r="19" spans="1:17" ht="25.5" outlineLevel="1" x14ac:dyDescent="0.2">
      <c r="A19" s="115">
        <v>69256</v>
      </c>
      <c r="B19" s="115">
        <v>69256</v>
      </c>
      <c r="C19" s="117">
        <v>43864.666904479163</v>
      </c>
      <c r="D19" s="113"/>
      <c r="E19" s="99" t="s">
        <v>59</v>
      </c>
      <c r="G19" s="99" t="s">
        <v>54</v>
      </c>
      <c r="H19" s="100">
        <v>500</v>
      </c>
      <c r="I19" s="118" t="s">
        <v>64</v>
      </c>
      <c r="J19" s="113"/>
      <c r="K19" s="101">
        <v>174250</v>
      </c>
      <c r="L19" s="100">
        <v>500</v>
      </c>
      <c r="M19" s="119">
        <v>4340084</v>
      </c>
      <c r="N19" s="113"/>
      <c r="O19" s="99" t="s">
        <v>55</v>
      </c>
      <c r="P19" s="118" t="s">
        <v>56</v>
      </c>
      <c r="Q19" s="113"/>
    </row>
    <row r="20" spans="1:17" ht="25.5" outlineLevel="1" x14ac:dyDescent="0.2">
      <c r="A20" s="122"/>
      <c r="B20" s="122"/>
      <c r="C20" s="117">
        <v>43864.666904479163</v>
      </c>
      <c r="D20" s="113"/>
      <c r="E20" s="99" t="s">
        <v>65</v>
      </c>
      <c r="G20" s="99" t="s">
        <v>54</v>
      </c>
      <c r="H20" s="100">
        <v>691.74</v>
      </c>
      <c r="I20" s="118" t="s">
        <v>64</v>
      </c>
      <c r="J20" s="113"/>
      <c r="K20" s="101">
        <v>174250</v>
      </c>
      <c r="L20" s="100">
        <v>691.74</v>
      </c>
      <c r="M20" s="119">
        <v>4340084</v>
      </c>
      <c r="N20" s="113"/>
      <c r="O20" s="99" t="s">
        <v>55</v>
      </c>
      <c r="P20" s="118" t="s">
        <v>56</v>
      </c>
      <c r="Q20" s="113"/>
    </row>
    <row r="21" spans="1:17" ht="15" x14ac:dyDescent="0.2">
      <c r="A21" s="116"/>
      <c r="B21" s="116"/>
      <c r="C21" s="120" t="s">
        <v>6</v>
      </c>
      <c r="D21" s="113"/>
      <c r="E21" s="102"/>
      <c r="G21" s="102"/>
      <c r="H21" s="94">
        <v>1191.74</v>
      </c>
      <c r="I21" s="121"/>
      <c r="J21" s="113"/>
      <c r="K21" s="102"/>
      <c r="L21" s="94">
        <v>1191.74</v>
      </c>
      <c r="M21" s="121"/>
      <c r="N21" s="113"/>
      <c r="O21" s="102"/>
      <c r="P21" s="121"/>
      <c r="Q21" s="113"/>
    </row>
    <row r="22" spans="1:17" ht="25.5" outlineLevel="1" x14ac:dyDescent="0.2">
      <c r="A22" s="115">
        <v>69361</v>
      </c>
      <c r="B22" s="115">
        <v>69361</v>
      </c>
      <c r="C22" s="117">
        <v>43867.51031056713</v>
      </c>
      <c r="D22" s="113"/>
      <c r="E22" s="99" t="s">
        <v>66</v>
      </c>
      <c r="G22" s="99" t="s">
        <v>54</v>
      </c>
      <c r="H22" s="100">
        <v>161.61000000000001</v>
      </c>
      <c r="I22" s="118" t="s">
        <v>67</v>
      </c>
      <c r="J22" s="113"/>
      <c r="K22" s="101">
        <v>174271</v>
      </c>
      <c r="L22" s="100">
        <v>161.61000000000001</v>
      </c>
      <c r="M22" s="119">
        <v>4005043</v>
      </c>
      <c r="N22" s="113"/>
      <c r="O22" s="99" t="s">
        <v>55</v>
      </c>
      <c r="P22" s="118" t="s">
        <v>56</v>
      </c>
      <c r="Q22" s="113"/>
    </row>
    <row r="23" spans="1:17" ht="15" x14ac:dyDescent="0.2">
      <c r="A23" s="116"/>
      <c r="B23" s="116"/>
      <c r="C23" s="120" t="s">
        <v>6</v>
      </c>
      <c r="D23" s="113"/>
      <c r="E23" s="102"/>
      <c r="G23" s="102"/>
      <c r="H23" s="94">
        <v>161.61000000000001</v>
      </c>
      <c r="I23" s="121"/>
      <c r="J23" s="113"/>
      <c r="K23" s="102"/>
      <c r="L23" s="94">
        <v>161.61000000000001</v>
      </c>
      <c r="M23" s="121"/>
      <c r="N23" s="113"/>
      <c r="O23" s="102"/>
      <c r="P23" s="121"/>
      <c r="Q23" s="113"/>
    </row>
    <row r="24" spans="1:17" ht="25.5" outlineLevel="1" x14ac:dyDescent="0.2">
      <c r="A24" s="115">
        <v>69889</v>
      </c>
      <c r="B24" s="115">
        <v>69889</v>
      </c>
      <c r="C24" s="117">
        <v>43888.58224131944</v>
      </c>
      <c r="D24" s="113"/>
      <c r="E24" s="99" t="s">
        <v>70</v>
      </c>
      <c r="G24" s="99" t="s">
        <v>54</v>
      </c>
      <c r="H24" s="100">
        <v>9694</v>
      </c>
      <c r="I24" s="118" t="s">
        <v>71</v>
      </c>
      <c r="J24" s="113"/>
      <c r="K24" s="101">
        <v>174254</v>
      </c>
      <c r="L24" s="100">
        <v>9694</v>
      </c>
      <c r="M24" s="119">
        <v>4992087</v>
      </c>
      <c r="N24" s="113"/>
      <c r="O24" s="99" t="s">
        <v>55</v>
      </c>
      <c r="P24" s="118" t="s">
        <v>56</v>
      </c>
      <c r="Q24" s="113"/>
    </row>
    <row r="25" spans="1:17" ht="25.5" outlineLevel="1" x14ac:dyDescent="0.2">
      <c r="A25" s="122"/>
      <c r="B25" s="122"/>
      <c r="C25" s="117">
        <v>43888.58224131944</v>
      </c>
      <c r="D25" s="113"/>
      <c r="E25" s="99" t="s">
        <v>72</v>
      </c>
      <c r="G25" s="99" t="s">
        <v>54</v>
      </c>
      <c r="H25" s="100">
        <v>150</v>
      </c>
      <c r="I25" s="118" t="s">
        <v>71</v>
      </c>
      <c r="J25" s="113"/>
      <c r="K25" s="101">
        <v>174254</v>
      </c>
      <c r="L25" s="100">
        <v>150</v>
      </c>
      <c r="M25" s="119">
        <v>4992087</v>
      </c>
      <c r="N25" s="113"/>
      <c r="O25" s="99" t="s">
        <v>55</v>
      </c>
      <c r="P25" s="118" t="s">
        <v>56</v>
      </c>
      <c r="Q25" s="113"/>
    </row>
    <row r="26" spans="1:17" ht="15" x14ac:dyDescent="0.2">
      <c r="A26" s="116"/>
      <c r="B26" s="116"/>
      <c r="C26" s="120" t="s">
        <v>6</v>
      </c>
      <c r="D26" s="113"/>
      <c r="E26" s="102"/>
      <c r="G26" s="102"/>
      <c r="H26" s="94">
        <v>9844</v>
      </c>
      <c r="I26" s="121"/>
      <c r="J26" s="113"/>
      <c r="K26" s="102"/>
      <c r="L26" s="94">
        <v>9844</v>
      </c>
      <c r="M26" s="121"/>
      <c r="N26" s="113"/>
      <c r="O26" s="102"/>
      <c r="P26" s="121"/>
      <c r="Q26" s="113"/>
    </row>
    <row r="27" spans="1:17" ht="38.25" outlineLevel="1" x14ac:dyDescent="0.2">
      <c r="A27" s="115">
        <v>70193</v>
      </c>
      <c r="B27" s="115">
        <v>70193</v>
      </c>
      <c r="C27" s="117">
        <v>43895.754506979167</v>
      </c>
      <c r="D27" s="113"/>
      <c r="E27" s="99" t="s">
        <v>77</v>
      </c>
      <c r="G27" s="99" t="s">
        <v>54</v>
      </c>
      <c r="H27" s="100">
        <v>10000</v>
      </c>
      <c r="I27" s="118" t="s">
        <v>69</v>
      </c>
      <c r="J27" s="113"/>
      <c r="K27" s="101">
        <v>174236</v>
      </c>
      <c r="L27" s="100">
        <v>10000</v>
      </c>
      <c r="M27" s="119">
        <v>4994999</v>
      </c>
      <c r="N27" s="113"/>
      <c r="O27" s="99" t="s">
        <v>55</v>
      </c>
      <c r="P27" s="118" t="s">
        <v>56</v>
      </c>
      <c r="Q27" s="113"/>
    </row>
    <row r="28" spans="1:17" ht="15" x14ac:dyDescent="0.2">
      <c r="A28" s="116"/>
      <c r="B28" s="116"/>
      <c r="C28" s="120" t="s">
        <v>6</v>
      </c>
      <c r="D28" s="113"/>
      <c r="E28" s="102"/>
      <c r="G28" s="102"/>
      <c r="H28" s="94">
        <v>10000</v>
      </c>
      <c r="I28" s="121"/>
      <c r="J28" s="113"/>
      <c r="K28" s="102"/>
      <c r="L28" s="94">
        <v>10000</v>
      </c>
      <c r="M28" s="121"/>
      <c r="N28" s="113"/>
      <c r="O28" s="102"/>
      <c r="P28" s="121"/>
      <c r="Q28" s="113"/>
    </row>
    <row r="29" spans="1:17" ht="25.5" outlineLevel="1" x14ac:dyDescent="0.2">
      <c r="A29" s="115">
        <v>70386</v>
      </c>
      <c r="B29" s="115">
        <v>70386</v>
      </c>
      <c r="C29" s="117">
        <v>43902.402955057871</v>
      </c>
      <c r="D29" s="113"/>
      <c r="E29" s="99" t="s">
        <v>78</v>
      </c>
      <c r="G29" s="99" t="s">
        <v>54</v>
      </c>
      <c r="H29" s="100">
        <v>48</v>
      </c>
      <c r="I29" s="118" t="s">
        <v>79</v>
      </c>
      <c r="J29" s="113"/>
      <c r="K29" s="101">
        <v>174241</v>
      </c>
      <c r="L29" s="100">
        <v>48</v>
      </c>
      <c r="M29" s="119">
        <v>4304084</v>
      </c>
      <c r="N29" s="113"/>
      <c r="O29" s="99" t="s">
        <v>55</v>
      </c>
      <c r="P29" s="118" t="s">
        <v>56</v>
      </c>
      <c r="Q29" s="113"/>
    </row>
    <row r="30" spans="1:17" ht="15" x14ac:dyDescent="0.2">
      <c r="A30" s="116"/>
      <c r="B30" s="116"/>
      <c r="C30" s="120" t="s">
        <v>6</v>
      </c>
      <c r="D30" s="113"/>
      <c r="E30" s="102"/>
      <c r="G30" s="102"/>
      <c r="H30" s="94">
        <v>48</v>
      </c>
      <c r="I30" s="121"/>
      <c r="J30" s="113"/>
      <c r="K30" s="102"/>
      <c r="L30" s="94">
        <v>48</v>
      </c>
      <c r="M30" s="121"/>
      <c r="N30" s="113"/>
      <c r="O30" s="102"/>
      <c r="P30" s="121"/>
      <c r="Q30" s="113"/>
    </row>
    <row r="31" spans="1:17" ht="25.5" outlineLevel="1" x14ac:dyDescent="0.2">
      <c r="A31" s="115">
        <v>70978</v>
      </c>
      <c r="B31" s="115">
        <v>70978</v>
      </c>
      <c r="C31" s="117">
        <v>43927.442766666667</v>
      </c>
      <c r="D31" s="113"/>
      <c r="E31" s="99" t="s">
        <v>82</v>
      </c>
      <c r="G31" s="99" t="s">
        <v>54</v>
      </c>
      <c r="H31" s="100">
        <v>816.59</v>
      </c>
      <c r="I31" s="118" t="s">
        <v>80</v>
      </c>
      <c r="J31" s="113"/>
      <c r="K31" s="101">
        <v>174264</v>
      </c>
      <c r="L31" s="100">
        <v>816.59</v>
      </c>
      <c r="M31" s="119">
        <v>4003041</v>
      </c>
      <c r="N31" s="113"/>
      <c r="O31" s="99" t="s">
        <v>55</v>
      </c>
      <c r="P31" s="118" t="s">
        <v>56</v>
      </c>
      <c r="Q31" s="113"/>
    </row>
    <row r="32" spans="1:17" ht="15" x14ac:dyDescent="0.2">
      <c r="A32" s="116"/>
      <c r="B32" s="116"/>
      <c r="C32" s="120" t="s">
        <v>6</v>
      </c>
      <c r="D32" s="113"/>
      <c r="E32" s="102"/>
      <c r="G32" s="102"/>
      <c r="H32" s="94">
        <v>816.59</v>
      </c>
      <c r="I32" s="121"/>
      <c r="J32" s="113"/>
      <c r="K32" s="102"/>
      <c r="L32" s="94">
        <v>816.59</v>
      </c>
      <c r="M32" s="121"/>
      <c r="N32" s="113"/>
      <c r="O32" s="102"/>
      <c r="P32" s="121"/>
      <c r="Q32" s="113"/>
    </row>
    <row r="33" spans="1:17" ht="25.5" outlineLevel="1" x14ac:dyDescent="0.2">
      <c r="A33" s="115">
        <v>71954</v>
      </c>
      <c r="B33" s="115">
        <v>71954</v>
      </c>
      <c r="C33" s="117">
        <v>43972.603610104168</v>
      </c>
      <c r="D33" s="113"/>
      <c r="E33" s="99" t="s">
        <v>84</v>
      </c>
      <c r="G33" s="99" t="s">
        <v>54</v>
      </c>
      <c r="H33" s="100">
        <v>1600</v>
      </c>
      <c r="I33" s="118" t="s">
        <v>85</v>
      </c>
      <c r="J33" s="113"/>
      <c r="K33" s="101">
        <v>174267</v>
      </c>
      <c r="L33" s="100">
        <v>1600</v>
      </c>
      <c r="M33" s="119">
        <v>4405033</v>
      </c>
      <c r="N33" s="113"/>
      <c r="O33" s="99" t="s">
        <v>55</v>
      </c>
      <c r="P33" s="118" t="s">
        <v>56</v>
      </c>
      <c r="Q33" s="113"/>
    </row>
    <row r="34" spans="1:17" ht="15" x14ac:dyDescent="0.2">
      <c r="A34" s="116"/>
      <c r="B34" s="116"/>
      <c r="C34" s="120" t="s">
        <v>6</v>
      </c>
      <c r="D34" s="113"/>
      <c r="E34" s="102"/>
      <c r="G34" s="102"/>
      <c r="H34" s="94">
        <v>1600</v>
      </c>
      <c r="I34" s="121"/>
      <c r="J34" s="113"/>
      <c r="K34" s="102"/>
      <c r="L34" s="94">
        <v>1600</v>
      </c>
      <c r="M34" s="121"/>
      <c r="N34" s="113"/>
      <c r="O34" s="102"/>
      <c r="P34" s="121"/>
      <c r="Q34" s="113"/>
    </row>
    <row r="35" spans="1:17" ht="38.25" outlineLevel="1" x14ac:dyDescent="0.2">
      <c r="A35" s="115">
        <v>72028</v>
      </c>
      <c r="B35" s="115">
        <v>72028</v>
      </c>
      <c r="C35" s="117">
        <v>43976.896449965279</v>
      </c>
      <c r="D35" s="113"/>
      <c r="E35" s="99" t="s">
        <v>86</v>
      </c>
      <c r="G35" s="99" t="s">
        <v>54</v>
      </c>
      <c r="H35" s="100">
        <v>37500</v>
      </c>
      <c r="I35" s="118" t="s">
        <v>87</v>
      </c>
      <c r="J35" s="113"/>
      <c r="K35" s="101">
        <v>174254</v>
      </c>
      <c r="L35" s="100">
        <v>37500</v>
      </c>
      <c r="M35" s="119">
        <v>4992087</v>
      </c>
      <c r="N35" s="113"/>
      <c r="O35" s="99" t="s">
        <v>55</v>
      </c>
      <c r="P35" s="118" t="s">
        <v>56</v>
      </c>
      <c r="Q35" s="113"/>
    </row>
    <row r="36" spans="1:17" ht="15" x14ac:dyDescent="0.2">
      <c r="A36" s="116"/>
      <c r="B36" s="116"/>
      <c r="C36" s="120" t="s">
        <v>6</v>
      </c>
      <c r="D36" s="113"/>
      <c r="E36" s="102"/>
      <c r="G36" s="102"/>
      <c r="H36" s="94">
        <v>37500</v>
      </c>
      <c r="I36" s="121"/>
      <c r="J36" s="113"/>
      <c r="K36" s="102"/>
      <c r="L36" s="94">
        <v>37500</v>
      </c>
      <c r="M36" s="121"/>
      <c r="N36" s="113"/>
      <c r="O36" s="102"/>
      <c r="P36" s="121"/>
      <c r="Q36" s="113"/>
    </row>
    <row r="37" spans="1:17" ht="38.25" outlineLevel="1" x14ac:dyDescent="0.2">
      <c r="A37" s="115">
        <v>72040</v>
      </c>
      <c r="B37" s="115">
        <v>72040</v>
      </c>
      <c r="C37" s="117">
        <v>43977.424761192131</v>
      </c>
      <c r="D37" s="113"/>
      <c r="E37" s="99" t="s">
        <v>86</v>
      </c>
      <c r="G37" s="99" t="s">
        <v>54</v>
      </c>
      <c r="H37" s="100">
        <v>37500</v>
      </c>
      <c r="I37" s="118" t="s">
        <v>87</v>
      </c>
      <c r="J37" s="113"/>
      <c r="K37" s="101">
        <v>174241</v>
      </c>
      <c r="L37" s="100">
        <v>37500</v>
      </c>
      <c r="M37" s="119">
        <v>4304084</v>
      </c>
      <c r="N37" s="113"/>
      <c r="O37" s="99" t="s">
        <v>55</v>
      </c>
      <c r="P37" s="118" t="s">
        <v>56</v>
      </c>
      <c r="Q37" s="113"/>
    </row>
    <row r="38" spans="1:17" ht="15" x14ac:dyDescent="0.2">
      <c r="A38" s="116"/>
      <c r="B38" s="116"/>
      <c r="C38" s="120" t="s">
        <v>6</v>
      </c>
      <c r="D38" s="113"/>
      <c r="E38" s="102"/>
      <c r="G38" s="102"/>
      <c r="H38" s="94">
        <v>37500</v>
      </c>
      <c r="I38" s="121"/>
      <c r="J38" s="113"/>
      <c r="K38" s="102"/>
      <c r="L38" s="94">
        <v>37500</v>
      </c>
      <c r="M38" s="121"/>
      <c r="N38" s="113"/>
      <c r="O38" s="102"/>
      <c r="P38" s="121"/>
      <c r="Q38" s="113"/>
    </row>
    <row r="39" spans="1:17" ht="25.5" outlineLevel="1" x14ac:dyDescent="0.2">
      <c r="A39" s="115">
        <v>72207</v>
      </c>
      <c r="B39" s="115">
        <v>72207</v>
      </c>
      <c r="C39" s="117">
        <v>43985.447844247683</v>
      </c>
      <c r="D39" s="113"/>
      <c r="E39" s="99" t="s">
        <v>88</v>
      </c>
      <c r="G39" s="99" t="s">
        <v>54</v>
      </c>
      <c r="H39" s="100">
        <v>31554.51</v>
      </c>
      <c r="I39" s="118" t="s">
        <v>69</v>
      </c>
      <c r="J39" s="113"/>
      <c r="K39" s="101">
        <v>174241</v>
      </c>
      <c r="L39" s="100">
        <v>31554.51</v>
      </c>
      <c r="M39" s="119">
        <v>4304084</v>
      </c>
      <c r="N39" s="113"/>
      <c r="O39" s="99" t="s">
        <v>55</v>
      </c>
      <c r="P39" s="118" t="s">
        <v>56</v>
      </c>
      <c r="Q39" s="113"/>
    </row>
    <row r="40" spans="1:17" ht="15" x14ac:dyDescent="0.2">
      <c r="A40" s="116"/>
      <c r="B40" s="116"/>
      <c r="C40" s="120" t="s">
        <v>6</v>
      </c>
      <c r="D40" s="113"/>
      <c r="E40" s="102"/>
      <c r="G40" s="102"/>
      <c r="H40" s="94">
        <v>31554.51</v>
      </c>
      <c r="I40" s="121"/>
      <c r="J40" s="113"/>
      <c r="K40" s="102"/>
      <c r="L40" s="94">
        <v>31554.51</v>
      </c>
      <c r="M40" s="121"/>
      <c r="N40" s="113"/>
      <c r="O40" s="102"/>
      <c r="P40" s="121"/>
      <c r="Q40" s="113"/>
    </row>
    <row r="41" spans="1:17" ht="38.25" outlineLevel="1" x14ac:dyDescent="0.2">
      <c r="A41" s="115">
        <v>72387</v>
      </c>
      <c r="B41" s="115">
        <v>72387</v>
      </c>
      <c r="C41" s="117">
        <v>43994.505189965275</v>
      </c>
      <c r="D41" s="113"/>
      <c r="E41" s="99" t="s">
        <v>89</v>
      </c>
      <c r="G41" s="99" t="s">
        <v>54</v>
      </c>
      <c r="H41" s="100">
        <v>30000</v>
      </c>
      <c r="I41" s="118" t="s">
        <v>69</v>
      </c>
      <c r="J41" s="113"/>
      <c r="K41" s="101">
        <v>174237</v>
      </c>
      <c r="L41" s="100">
        <v>30000</v>
      </c>
      <c r="M41" s="119">
        <v>5061127</v>
      </c>
      <c r="N41" s="113"/>
      <c r="O41" s="99" t="s">
        <v>55</v>
      </c>
      <c r="P41" s="118" t="s">
        <v>56</v>
      </c>
      <c r="Q41" s="113"/>
    </row>
    <row r="42" spans="1:17" ht="15" x14ac:dyDescent="0.2">
      <c r="A42" s="116"/>
      <c r="B42" s="116"/>
      <c r="C42" s="120" t="s">
        <v>6</v>
      </c>
      <c r="D42" s="113"/>
      <c r="E42" s="102"/>
      <c r="G42" s="102"/>
      <c r="H42" s="94">
        <v>30000</v>
      </c>
      <c r="I42" s="121"/>
      <c r="J42" s="113"/>
      <c r="K42" s="102"/>
      <c r="L42" s="94">
        <v>30000</v>
      </c>
      <c r="M42" s="121"/>
      <c r="N42" s="113"/>
      <c r="O42" s="102"/>
      <c r="P42" s="121"/>
      <c r="Q42" s="113"/>
    </row>
    <row r="43" spans="1:17" ht="38.25" outlineLevel="1" x14ac:dyDescent="0.2">
      <c r="A43" s="115">
        <v>72594</v>
      </c>
      <c r="B43" s="115">
        <v>72594</v>
      </c>
      <c r="C43" s="117">
        <v>44006.458376388888</v>
      </c>
      <c r="D43" s="113"/>
      <c r="E43" s="99" t="s">
        <v>213</v>
      </c>
      <c r="G43" s="99" t="s">
        <v>54</v>
      </c>
      <c r="H43" s="100">
        <v>4900</v>
      </c>
      <c r="I43" s="118" t="s">
        <v>214</v>
      </c>
      <c r="J43" s="113"/>
      <c r="K43" s="101">
        <v>174234</v>
      </c>
      <c r="L43" s="100">
        <v>4900</v>
      </c>
      <c r="M43" s="119">
        <v>4147999</v>
      </c>
      <c r="N43" s="113"/>
      <c r="O43" s="99" t="s">
        <v>55</v>
      </c>
      <c r="P43" s="118" t="s">
        <v>56</v>
      </c>
      <c r="Q43" s="113"/>
    </row>
    <row r="44" spans="1:17" ht="15" x14ac:dyDescent="0.2">
      <c r="A44" s="116"/>
      <c r="B44" s="116"/>
      <c r="C44" s="120" t="s">
        <v>6</v>
      </c>
      <c r="D44" s="113"/>
      <c r="E44" s="102"/>
      <c r="G44" s="102"/>
      <c r="H44" s="94">
        <v>4900</v>
      </c>
      <c r="I44" s="121"/>
      <c r="J44" s="113"/>
      <c r="K44" s="102"/>
      <c r="L44" s="94">
        <v>4900</v>
      </c>
      <c r="M44" s="121"/>
      <c r="N44" s="113"/>
      <c r="O44" s="102"/>
      <c r="P44" s="121"/>
      <c r="Q44" s="113"/>
    </row>
    <row r="45" spans="1:17" ht="25.5" outlineLevel="1" x14ac:dyDescent="0.2">
      <c r="A45" s="115">
        <v>72783</v>
      </c>
      <c r="B45" s="115">
        <v>72783</v>
      </c>
      <c r="C45" s="117">
        <v>44013.742060960649</v>
      </c>
      <c r="D45" s="113"/>
      <c r="E45" s="99" t="s">
        <v>90</v>
      </c>
      <c r="G45" s="99" t="s">
        <v>54</v>
      </c>
      <c r="H45" s="100">
        <v>6487.13</v>
      </c>
      <c r="I45" s="118" t="s">
        <v>91</v>
      </c>
      <c r="J45" s="113"/>
      <c r="K45" s="101">
        <v>174234</v>
      </c>
      <c r="L45" s="100">
        <v>6487.13</v>
      </c>
      <c r="M45" s="119">
        <v>4147999</v>
      </c>
      <c r="N45" s="113"/>
      <c r="O45" s="99" t="s">
        <v>55</v>
      </c>
      <c r="P45" s="118" t="s">
        <v>56</v>
      </c>
      <c r="Q45" s="113"/>
    </row>
    <row r="46" spans="1:17" ht="15" x14ac:dyDescent="0.2">
      <c r="A46" s="116"/>
      <c r="B46" s="116"/>
      <c r="C46" s="120" t="s">
        <v>6</v>
      </c>
      <c r="D46" s="113"/>
      <c r="E46" s="102"/>
      <c r="G46" s="102"/>
      <c r="H46" s="94">
        <v>6487.13</v>
      </c>
      <c r="I46" s="121"/>
      <c r="J46" s="113"/>
      <c r="K46" s="102"/>
      <c r="L46" s="94">
        <v>6487.13</v>
      </c>
      <c r="M46" s="121"/>
      <c r="N46" s="113"/>
      <c r="O46" s="102"/>
      <c r="P46" s="121"/>
      <c r="Q46" s="113"/>
    </row>
    <row r="47" spans="1:17" ht="25.5" outlineLevel="1" x14ac:dyDescent="0.2">
      <c r="A47" s="115">
        <v>73050</v>
      </c>
      <c r="B47" s="115">
        <v>73050</v>
      </c>
      <c r="C47" s="117">
        <v>44028.473052083333</v>
      </c>
      <c r="D47" s="113"/>
      <c r="E47" s="99" t="s">
        <v>92</v>
      </c>
      <c r="G47" s="99" t="s">
        <v>54</v>
      </c>
      <c r="H47" s="100">
        <v>11986.25</v>
      </c>
      <c r="I47" s="118" t="s">
        <v>75</v>
      </c>
      <c r="J47" s="113"/>
      <c r="K47" s="101">
        <v>174239</v>
      </c>
      <c r="L47" s="100">
        <v>11986.25</v>
      </c>
      <c r="M47" s="119">
        <v>4991035</v>
      </c>
      <c r="N47" s="113"/>
      <c r="O47" s="99" t="s">
        <v>55</v>
      </c>
      <c r="P47" s="118" t="s">
        <v>56</v>
      </c>
      <c r="Q47" s="113"/>
    </row>
    <row r="48" spans="1:17" ht="15" x14ac:dyDescent="0.2">
      <c r="A48" s="116"/>
      <c r="B48" s="116"/>
      <c r="C48" s="120" t="s">
        <v>6</v>
      </c>
      <c r="D48" s="113"/>
      <c r="E48" s="102"/>
      <c r="G48" s="102"/>
      <c r="H48" s="94">
        <v>11986.25</v>
      </c>
      <c r="I48" s="121"/>
      <c r="J48" s="113"/>
      <c r="K48" s="102"/>
      <c r="L48" s="94">
        <v>11986.25</v>
      </c>
      <c r="M48" s="121"/>
      <c r="N48" s="113"/>
      <c r="O48" s="102"/>
      <c r="P48" s="121"/>
      <c r="Q48" s="113"/>
    </row>
    <row r="49" spans="1:17" ht="25.5" outlineLevel="1" x14ac:dyDescent="0.2">
      <c r="A49" s="115">
        <v>73477</v>
      </c>
      <c r="B49" s="115">
        <v>73477</v>
      </c>
      <c r="C49" s="117">
        <v>44054.694456134261</v>
      </c>
      <c r="D49" s="113"/>
      <c r="E49" s="99" t="s">
        <v>93</v>
      </c>
      <c r="G49" s="99" t="s">
        <v>54</v>
      </c>
      <c r="H49" s="100">
        <v>18000</v>
      </c>
      <c r="I49" s="118" t="s">
        <v>69</v>
      </c>
      <c r="J49" s="113"/>
      <c r="K49" s="101">
        <v>174237</v>
      </c>
      <c r="L49" s="100">
        <v>18000</v>
      </c>
      <c r="M49" s="119">
        <v>5061127</v>
      </c>
      <c r="N49" s="113"/>
      <c r="O49" s="99" t="s">
        <v>55</v>
      </c>
      <c r="P49" s="118" t="s">
        <v>56</v>
      </c>
      <c r="Q49" s="113"/>
    </row>
    <row r="50" spans="1:17" ht="15" x14ac:dyDescent="0.2">
      <c r="A50" s="116"/>
      <c r="B50" s="116"/>
      <c r="C50" s="120" t="s">
        <v>6</v>
      </c>
      <c r="D50" s="113"/>
      <c r="E50" s="102"/>
      <c r="G50" s="102"/>
      <c r="H50" s="94">
        <v>18000</v>
      </c>
      <c r="I50" s="121"/>
      <c r="J50" s="113"/>
      <c r="K50" s="102"/>
      <c r="L50" s="94">
        <v>18000</v>
      </c>
      <c r="M50" s="121"/>
      <c r="N50" s="113"/>
      <c r="O50" s="102"/>
      <c r="P50" s="121"/>
      <c r="Q50" s="113"/>
    </row>
    <row r="51" spans="1:17" ht="25.5" outlineLevel="1" x14ac:dyDescent="0.2">
      <c r="A51" s="115">
        <v>73672</v>
      </c>
      <c r="B51" s="115">
        <v>73672</v>
      </c>
      <c r="C51" s="117">
        <v>44064.599733298608</v>
      </c>
      <c r="D51" s="113"/>
      <c r="E51" s="99" t="s">
        <v>94</v>
      </c>
      <c r="G51" s="99" t="s">
        <v>54</v>
      </c>
      <c r="H51" s="100">
        <v>9329.6299999999992</v>
      </c>
      <c r="I51" s="118" t="s">
        <v>58</v>
      </c>
      <c r="J51" s="113"/>
      <c r="K51" s="101">
        <v>174235</v>
      </c>
      <c r="L51" s="100">
        <v>9329.6299999999992</v>
      </c>
      <c r="M51" s="119">
        <v>4002042</v>
      </c>
      <c r="N51" s="113"/>
      <c r="O51" s="99" t="s">
        <v>55</v>
      </c>
      <c r="P51" s="118" t="s">
        <v>56</v>
      </c>
      <c r="Q51" s="113"/>
    </row>
    <row r="52" spans="1:17" ht="15" x14ac:dyDescent="0.2">
      <c r="A52" s="116"/>
      <c r="B52" s="116"/>
      <c r="C52" s="120" t="s">
        <v>6</v>
      </c>
      <c r="D52" s="113"/>
      <c r="E52" s="102"/>
      <c r="G52" s="102"/>
      <c r="H52" s="94">
        <v>9329.6299999999992</v>
      </c>
      <c r="I52" s="121"/>
      <c r="J52" s="113"/>
      <c r="K52" s="102"/>
      <c r="L52" s="94">
        <v>9329.6299999999992</v>
      </c>
      <c r="M52" s="121"/>
      <c r="N52" s="113"/>
      <c r="O52" s="102"/>
      <c r="P52" s="121"/>
      <c r="Q52" s="113"/>
    </row>
    <row r="53" spans="1:17" ht="25.5" outlineLevel="1" x14ac:dyDescent="0.2">
      <c r="A53" s="115">
        <v>73673</v>
      </c>
      <c r="B53" s="115">
        <v>73673</v>
      </c>
      <c r="C53" s="117">
        <v>44064.60379533565</v>
      </c>
      <c r="D53" s="113"/>
      <c r="E53" s="99" t="s">
        <v>94</v>
      </c>
      <c r="G53" s="99" t="s">
        <v>54</v>
      </c>
      <c r="H53" s="100">
        <v>12490.77</v>
      </c>
      <c r="I53" s="118" t="s">
        <v>58</v>
      </c>
      <c r="J53" s="113"/>
      <c r="K53" s="101">
        <v>174241</v>
      </c>
      <c r="L53" s="100">
        <v>12490.77</v>
      </c>
      <c r="M53" s="119">
        <v>4304084</v>
      </c>
      <c r="N53" s="113"/>
      <c r="O53" s="99" t="s">
        <v>55</v>
      </c>
      <c r="P53" s="118" t="s">
        <v>56</v>
      </c>
      <c r="Q53" s="113"/>
    </row>
    <row r="54" spans="1:17" ht="15" x14ac:dyDescent="0.2">
      <c r="A54" s="116"/>
      <c r="B54" s="116"/>
      <c r="C54" s="120" t="s">
        <v>6</v>
      </c>
      <c r="D54" s="113"/>
      <c r="E54" s="102"/>
      <c r="G54" s="102"/>
      <c r="H54" s="94">
        <v>12490.77</v>
      </c>
      <c r="I54" s="121"/>
      <c r="J54" s="113"/>
      <c r="K54" s="102"/>
      <c r="L54" s="94">
        <v>12490.77</v>
      </c>
      <c r="M54" s="121"/>
      <c r="N54" s="113"/>
      <c r="O54" s="102"/>
      <c r="P54" s="121"/>
      <c r="Q54" s="113"/>
    </row>
    <row r="55" spans="1:17" ht="25.5" outlineLevel="1" x14ac:dyDescent="0.2">
      <c r="A55" s="115">
        <v>73675</v>
      </c>
      <c r="B55" s="115">
        <v>73675</v>
      </c>
      <c r="C55" s="117">
        <v>44064.63457681713</v>
      </c>
      <c r="D55" s="113"/>
      <c r="E55" s="99" t="s">
        <v>94</v>
      </c>
      <c r="G55" s="99" t="s">
        <v>54</v>
      </c>
      <c r="H55" s="100">
        <v>8725.6</v>
      </c>
      <c r="I55" s="118" t="s">
        <v>58</v>
      </c>
      <c r="J55" s="113"/>
      <c r="K55" s="101">
        <v>174235</v>
      </c>
      <c r="L55" s="100">
        <v>8725.6</v>
      </c>
      <c r="M55" s="119">
        <v>4002042</v>
      </c>
      <c r="N55" s="113"/>
      <c r="O55" s="99" t="s">
        <v>55</v>
      </c>
      <c r="P55" s="118" t="s">
        <v>56</v>
      </c>
      <c r="Q55" s="113"/>
    </row>
    <row r="56" spans="1:17" ht="15" x14ac:dyDescent="0.2">
      <c r="A56" s="116"/>
      <c r="B56" s="116"/>
      <c r="C56" s="120" t="s">
        <v>6</v>
      </c>
      <c r="D56" s="113"/>
      <c r="E56" s="102"/>
      <c r="G56" s="102"/>
      <c r="H56" s="94">
        <v>8725.6</v>
      </c>
      <c r="I56" s="121"/>
      <c r="J56" s="113"/>
      <c r="K56" s="102"/>
      <c r="L56" s="94">
        <v>8725.6</v>
      </c>
      <c r="M56" s="121"/>
      <c r="N56" s="113"/>
      <c r="O56" s="102"/>
      <c r="P56" s="121"/>
      <c r="Q56" s="113"/>
    </row>
    <row r="57" spans="1:17" ht="51" outlineLevel="1" x14ac:dyDescent="0.2">
      <c r="A57" s="115">
        <v>73684</v>
      </c>
      <c r="B57" s="115">
        <v>73684</v>
      </c>
      <c r="C57" s="117">
        <v>44064.679540972218</v>
      </c>
      <c r="D57" s="113"/>
      <c r="E57" s="99" t="s">
        <v>95</v>
      </c>
      <c r="G57" s="99" t="s">
        <v>54</v>
      </c>
      <c r="H57" s="100">
        <v>100000</v>
      </c>
      <c r="I57" s="118" t="s">
        <v>69</v>
      </c>
      <c r="J57" s="113"/>
      <c r="K57" s="101">
        <v>174252</v>
      </c>
      <c r="L57" s="100">
        <v>100000</v>
      </c>
      <c r="M57" s="119">
        <v>4428043</v>
      </c>
      <c r="N57" s="113"/>
      <c r="O57" s="99" t="s">
        <v>55</v>
      </c>
      <c r="P57" s="118" t="s">
        <v>56</v>
      </c>
      <c r="Q57" s="113"/>
    </row>
    <row r="58" spans="1:17" ht="15" x14ac:dyDescent="0.2">
      <c r="A58" s="116"/>
      <c r="B58" s="116"/>
      <c r="C58" s="120" t="s">
        <v>6</v>
      </c>
      <c r="D58" s="113"/>
      <c r="E58" s="102"/>
      <c r="G58" s="102"/>
      <c r="H58" s="94">
        <v>100000</v>
      </c>
      <c r="I58" s="121"/>
      <c r="J58" s="113"/>
      <c r="K58" s="102"/>
      <c r="L58" s="94">
        <v>100000</v>
      </c>
      <c r="M58" s="121"/>
      <c r="N58" s="113"/>
      <c r="O58" s="102"/>
      <c r="P58" s="121"/>
      <c r="Q58" s="113"/>
    </row>
    <row r="59" spans="1:17" ht="51" outlineLevel="1" x14ac:dyDescent="0.2">
      <c r="A59" s="115">
        <v>73688</v>
      </c>
      <c r="B59" s="115">
        <v>73688</v>
      </c>
      <c r="C59" s="117">
        <v>44064.780552662036</v>
      </c>
      <c r="D59" s="113"/>
      <c r="E59" s="99" t="s">
        <v>95</v>
      </c>
      <c r="G59" s="99" t="s">
        <v>54</v>
      </c>
      <c r="H59" s="100">
        <v>80000</v>
      </c>
      <c r="I59" s="118" t="s">
        <v>69</v>
      </c>
      <c r="J59" s="113"/>
      <c r="K59" s="101">
        <v>174252</v>
      </c>
      <c r="L59" s="100">
        <v>80000</v>
      </c>
      <c r="M59" s="119">
        <v>4469043</v>
      </c>
      <c r="N59" s="113"/>
      <c r="O59" s="99" t="s">
        <v>55</v>
      </c>
      <c r="P59" s="118" t="s">
        <v>56</v>
      </c>
      <c r="Q59" s="113"/>
    </row>
    <row r="60" spans="1:17" ht="15" x14ac:dyDescent="0.2">
      <c r="A60" s="116"/>
      <c r="B60" s="116"/>
      <c r="C60" s="120" t="s">
        <v>6</v>
      </c>
      <c r="D60" s="113"/>
      <c r="E60" s="102"/>
      <c r="G60" s="102"/>
      <c r="H60" s="94">
        <v>80000</v>
      </c>
      <c r="I60" s="121"/>
      <c r="J60" s="113"/>
      <c r="K60" s="102"/>
      <c r="L60" s="94">
        <v>80000</v>
      </c>
      <c r="M60" s="121"/>
      <c r="N60" s="113"/>
      <c r="O60" s="102"/>
      <c r="P60" s="121"/>
      <c r="Q60" s="113"/>
    </row>
    <row r="61" spans="1:17" ht="51" outlineLevel="1" x14ac:dyDescent="0.2">
      <c r="A61" s="115">
        <v>73689</v>
      </c>
      <c r="B61" s="115">
        <v>73689</v>
      </c>
      <c r="C61" s="117">
        <v>44064.793852199073</v>
      </c>
      <c r="D61" s="113"/>
      <c r="E61" s="99" t="s">
        <v>95</v>
      </c>
      <c r="G61" s="99" t="s">
        <v>54</v>
      </c>
      <c r="H61" s="100">
        <v>150000</v>
      </c>
      <c r="I61" s="118" t="s">
        <v>69</v>
      </c>
      <c r="J61" s="113"/>
      <c r="K61" s="101">
        <v>174252</v>
      </c>
      <c r="L61" s="100">
        <v>150000</v>
      </c>
      <c r="M61" s="119">
        <v>4249043</v>
      </c>
      <c r="N61" s="113"/>
      <c r="O61" s="99" t="s">
        <v>55</v>
      </c>
      <c r="P61" s="118" t="s">
        <v>56</v>
      </c>
      <c r="Q61" s="113"/>
    </row>
    <row r="62" spans="1:17" ht="15" x14ac:dyDescent="0.2">
      <c r="A62" s="116"/>
      <c r="B62" s="116"/>
      <c r="C62" s="120" t="s">
        <v>6</v>
      </c>
      <c r="D62" s="113"/>
      <c r="E62" s="102"/>
      <c r="G62" s="102"/>
      <c r="H62" s="94">
        <v>150000</v>
      </c>
      <c r="I62" s="121"/>
      <c r="J62" s="113"/>
      <c r="K62" s="102"/>
      <c r="L62" s="94">
        <v>150000</v>
      </c>
      <c r="M62" s="121"/>
      <c r="N62" s="113"/>
      <c r="O62" s="102"/>
      <c r="P62" s="121"/>
      <c r="Q62" s="113"/>
    </row>
    <row r="63" spans="1:17" ht="51" outlineLevel="1" x14ac:dyDescent="0.2">
      <c r="A63" s="115">
        <v>73690</v>
      </c>
      <c r="B63" s="115">
        <v>73690</v>
      </c>
      <c r="C63" s="117">
        <v>44064.79730366898</v>
      </c>
      <c r="D63" s="113"/>
      <c r="E63" s="99" t="s">
        <v>96</v>
      </c>
      <c r="G63" s="99" t="s">
        <v>54</v>
      </c>
      <c r="H63" s="100">
        <v>50000</v>
      </c>
      <c r="I63" s="118" t="s">
        <v>69</v>
      </c>
      <c r="J63" s="113"/>
      <c r="K63" s="101">
        <v>174252</v>
      </c>
      <c r="L63" s="100">
        <v>50000</v>
      </c>
      <c r="M63" s="119">
        <v>4250043</v>
      </c>
      <c r="N63" s="113"/>
      <c r="O63" s="99" t="s">
        <v>55</v>
      </c>
      <c r="P63" s="118" t="s">
        <v>56</v>
      </c>
      <c r="Q63" s="113"/>
    </row>
    <row r="64" spans="1:17" ht="15" x14ac:dyDescent="0.2">
      <c r="A64" s="116"/>
      <c r="B64" s="116"/>
      <c r="C64" s="120" t="s">
        <v>6</v>
      </c>
      <c r="D64" s="113"/>
      <c r="E64" s="102"/>
      <c r="G64" s="102"/>
      <c r="H64" s="94">
        <v>50000</v>
      </c>
      <c r="I64" s="121"/>
      <c r="J64" s="113"/>
      <c r="K64" s="102"/>
      <c r="L64" s="94">
        <v>50000</v>
      </c>
      <c r="M64" s="121"/>
      <c r="N64" s="113"/>
      <c r="O64" s="102"/>
      <c r="P64" s="121"/>
      <c r="Q64" s="113"/>
    </row>
    <row r="65" spans="1:17" ht="51" outlineLevel="1" x14ac:dyDescent="0.2">
      <c r="A65" s="115">
        <v>73691</v>
      </c>
      <c r="B65" s="115">
        <v>73691</v>
      </c>
      <c r="C65" s="117">
        <v>44064.805744594909</v>
      </c>
      <c r="D65" s="113"/>
      <c r="E65" s="99" t="s">
        <v>96</v>
      </c>
      <c r="G65" s="99" t="s">
        <v>54</v>
      </c>
      <c r="H65" s="100">
        <v>27360</v>
      </c>
      <c r="I65" s="118" t="s">
        <v>69</v>
      </c>
      <c r="J65" s="113"/>
      <c r="K65" s="101">
        <v>174234</v>
      </c>
      <c r="L65" s="100">
        <v>27360</v>
      </c>
      <c r="M65" s="119">
        <v>4147999</v>
      </c>
      <c r="N65" s="113"/>
      <c r="O65" s="99" t="s">
        <v>55</v>
      </c>
      <c r="P65" s="118" t="s">
        <v>56</v>
      </c>
      <c r="Q65" s="113"/>
    </row>
    <row r="66" spans="1:17" ht="15" x14ac:dyDescent="0.2">
      <c r="A66" s="116"/>
      <c r="B66" s="116"/>
      <c r="C66" s="120" t="s">
        <v>6</v>
      </c>
      <c r="D66" s="113"/>
      <c r="E66" s="102"/>
      <c r="G66" s="102"/>
      <c r="H66" s="94">
        <v>27360</v>
      </c>
      <c r="I66" s="121"/>
      <c r="J66" s="113"/>
      <c r="K66" s="102"/>
      <c r="L66" s="94">
        <v>27360</v>
      </c>
      <c r="M66" s="121"/>
      <c r="N66" s="113"/>
      <c r="O66" s="102"/>
      <c r="P66" s="121"/>
      <c r="Q66" s="113"/>
    </row>
    <row r="67" spans="1:17" ht="51" outlineLevel="1" x14ac:dyDescent="0.2">
      <c r="A67" s="115">
        <v>73693</v>
      </c>
      <c r="B67" s="115">
        <v>73693</v>
      </c>
      <c r="C67" s="117">
        <v>44064.816779432869</v>
      </c>
      <c r="D67" s="113"/>
      <c r="E67" s="99" t="s">
        <v>96</v>
      </c>
      <c r="G67" s="99" t="s">
        <v>54</v>
      </c>
      <c r="H67" s="100">
        <v>72556.69</v>
      </c>
      <c r="I67" s="118" t="s">
        <v>69</v>
      </c>
      <c r="J67" s="113"/>
      <c r="K67" s="101">
        <v>174253</v>
      </c>
      <c r="L67" s="100">
        <v>72556.69</v>
      </c>
      <c r="M67" s="119">
        <v>4501043</v>
      </c>
      <c r="N67" s="113"/>
      <c r="O67" s="99" t="s">
        <v>55</v>
      </c>
      <c r="P67" s="118" t="s">
        <v>56</v>
      </c>
      <c r="Q67" s="113"/>
    </row>
    <row r="68" spans="1:17" ht="15" x14ac:dyDescent="0.2">
      <c r="A68" s="116"/>
      <c r="B68" s="116"/>
      <c r="C68" s="120" t="s">
        <v>6</v>
      </c>
      <c r="D68" s="113"/>
      <c r="E68" s="102"/>
      <c r="G68" s="102"/>
      <c r="H68" s="94">
        <v>72556.69</v>
      </c>
      <c r="I68" s="121"/>
      <c r="J68" s="113"/>
      <c r="K68" s="102"/>
      <c r="L68" s="94">
        <v>72556.69</v>
      </c>
      <c r="M68" s="121"/>
      <c r="N68" s="113"/>
      <c r="O68" s="102"/>
      <c r="P68" s="121"/>
      <c r="Q68" s="113"/>
    </row>
    <row r="69" spans="1:17" ht="51" outlineLevel="1" x14ac:dyDescent="0.2">
      <c r="A69" s="115">
        <v>73694</v>
      </c>
      <c r="B69" s="115">
        <v>73694</v>
      </c>
      <c r="C69" s="117">
        <v>44066.895893402776</v>
      </c>
      <c r="D69" s="113"/>
      <c r="E69" s="99" t="s">
        <v>188</v>
      </c>
      <c r="G69" s="99" t="s">
        <v>54</v>
      </c>
      <c r="H69" s="100">
        <v>5000</v>
      </c>
      <c r="I69" s="118" t="s">
        <v>186</v>
      </c>
      <c r="J69" s="113"/>
      <c r="K69" s="101">
        <v>174268</v>
      </c>
      <c r="L69" s="100">
        <v>5000</v>
      </c>
      <c r="M69" s="119">
        <v>4004371</v>
      </c>
      <c r="N69" s="113"/>
      <c r="O69" s="99" t="s">
        <v>55</v>
      </c>
      <c r="P69" s="118" t="s">
        <v>56</v>
      </c>
      <c r="Q69" s="113"/>
    </row>
    <row r="70" spans="1:17" ht="15" x14ac:dyDescent="0.2">
      <c r="A70" s="116"/>
      <c r="B70" s="116"/>
      <c r="C70" s="120" t="s">
        <v>6</v>
      </c>
      <c r="D70" s="113"/>
      <c r="E70" s="102"/>
      <c r="G70" s="102"/>
      <c r="H70" s="94">
        <v>5000</v>
      </c>
      <c r="I70" s="121"/>
      <c r="J70" s="113"/>
      <c r="K70" s="102"/>
      <c r="L70" s="94">
        <v>5000</v>
      </c>
      <c r="M70" s="121"/>
      <c r="N70" s="113"/>
      <c r="O70" s="102"/>
      <c r="P70" s="121"/>
      <c r="Q70" s="113"/>
    </row>
    <row r="71" spans="1:17" ht="51" outlineLevel="1" x14ac:dyDescent="0.2">
      <c r="A71" s="115">
        <v>73695</v>
      </c>
      <c r="B71" s="115">
        <v>73695</v>
      </c>
      <c r="C71" s="117">
        <v>44066.909742013886</v>
      </c>
      <c r="D71" s="113"/>
      <c r="E71" s="99" t="s">
        <v>189</v>
      </c>
      <c r="G71" s="99" t="s">
        <v>54</v>
      </c>
      <c r="H71" s="100">
        <v>30000</v>
      </c>
      <c r="I71" s="118" t="s">
        <v>186</v>
      </c>
      <c r="J71" s="113"/>
      <c r="K71" s="101">
        <v>174264</v>
      </c>
      <c r="L71" s="100">
        <v>30000</v>
      </c>
      <c r="M71" s="119">
        <v>4003261</v>
      </c>
      <c r="N71" s="113"/>
      <c r="O71" s="99" t="s">
        <v>55</v>
      </c>
      <c r="P71" s="118" t="s">
        <v>56</v>
      </c>
      <c r="Q71" s="113"/>
    </row>
    <row r="72" spans="1:17" ht="15" x14ac:dyDescent="0.2">
      <c r="A72" s="116"/>
      <c r="B72" s="116"/>
      <c r="C72" s="120" t="s">
        <v>6</v>
      </c>
      <c r="D72" s="113"/>
      <c r="E72" s="102"/>
      <c r="G72" s="102"/>
      <c r="H72" s="94">
        <v>30000</v>
      </c>
      <c r="I72" s="121"/>
      <c r="J72" s="113"/>
      <c r="K72" s="102"/>
      <c r="L72" s="94">
        <v>30000</v>
      </c>
      <c r="M72" s="121"/>
      <c r="N72" s="113"/>
      <c r="O72" s="102"/>
      <c r="P72" s="121"/>
      <c r="Q72" s="113"/>
    </row>
    <row r="73" spans="1:17" ht="51" outlineLevel="1" x14ac:dyDescent="0.2">
      <c r="A73" s="115">
        <v>73696</v>
      </c>
      <c r="B73" s="115">
        <v>73696</v>
      </c>
      <c r="C73" s="117">
        <v>44066.922644444443</v>
      </c>
      <c r="D73" s="113"/>
      <c r="E73" s="99" t="s">
        <v>189</v>
      </c>
      <c r="G73" s="99" t="s">
        <v>54</v>
      </c>
      <c r="H73" s="100">
        <v>10000</v>
      </c>
      <c r="I73" s="118" t="s">
        <v>186</v>
      </c>
      <c r="J73" s="113"/>
      <c r="K73" s="101">
        <v>174264</v>
      </c>
      <c r="L73" s="100">
        <v>10000</v>
      </c>
      <c r="M73" s="119">
        <v>4003711</v>
      </c>
      <c r="N73" s="113"/>
      <c r="O73" s="99" t="s">
        <v>55</v>
      </c>
      <c r="P73" s="118" t="s">
        <v>56</v>
      </c>
      <c r="Q73" s="113"/>
    </row>
    <row r="74" spans="1:17" ht="15" x14ac:dyDescent="0.2">
      <c r="A74" s="116"/>
      <c r="B74" s="116"/>
      <c r="C74" s="120" t="s">
        <v>6</v>
      </c>
      <c r="D74" s="113"/>
      <c r="E74" s="102"/>
      <c r="G74" s="102"/>
      <c r="H74" s="94">
        <v>10000</v>
      </c>
      <c r="I74" s="121"/>
      <c r="J74" s="113"/>
      <c r="K74" s="102"/>
      <c r="L74" s="94">
        <v>10000</v>
      </c>
      <c r="M74" s="121"/>
      <c r="N74" s="113"/>
      <c r="O74" s="102"/>
      <c r="P74" s="121"/>
      <c r="Q74" s="113"/>
    </row>
    <row r="75" spans="1:17" ht="51" outlineLevel="1" x14ac:dyDescent="0.2">
      <c r="A75" s="115">
        <v>73697</v>
      </c>
      <c r="B75" s="115">
        <v>73697</v>
      </c>
      <c r="C75" s="117">
        <v>44066.925002743053</v>
      </c>
      <c r="D75" s="113"/>
      <c r="E75" s="99" t="s">
        <v>189</v>
      </c>
      <c r="G75" s="99" t="s">
        <v>54</v>
      </c>
      <c r="H75" s="100">
        <v>35000</v>
      </c>
      <c r="I75" s="118" t="s">
        <v>186</v>
      </c>
      <c r="J75" s="113"/>
      <c r="K75" s="101">
        <v>174264</v>
      </c>
      <c r="L75" s="100">
        <v>35000</v>
      </c>
      <c r="M75" s="119">
        <v>4003301</v>
      </c>
      <c r="N75" s="113"/>
      <c r="O75" s="99" t="s">
        <v>55</v>
      </c>
      <c r="P75" s="118" t="s">
        <v>56</v>
      </c>
      <c r="Q75" s="113"/>
    </row>
    <row r="76" spans="1:17" ht="15" x14ac:dyDescent="0.2">
      <c r="A76" s="116"/>
      <c r="B76" s="116"/>
      <c r="C76" s="120" t="s">
        <v>6</v>
      </c>
      <c r="D76" s="113"/>
      <c r="E76" s="102"/>
      <c r="G76" s="102"/>
      <c r="H76" s="94">
        <v>35000</v>
      </c>
      <c r="I76" s="121"/>
      <c r="J76" s="113"/>
      <c r="K76" s="102"/>
      <c r="L76" s="94">
        <v>35000</v>
      </c>
      <c r="M76" s="121"/>
      <c r="N76" s="113"/>
      <c r="O76" s="102"/>
      <c r="P76" s="121"/>
      <c r="Q76" s="113"/>
    </row>
    <row r="77" spans="1:17" ht="76.5" outlineLevel="1" x14ac:dyDescent="0.2">
      <c r="A77" s="115">
        <v>73698</v>
      </c>
      <c r="B77" s="115">
        <v>73698</v>
      </c>
      <c r="C77" s="117">
        <v>44066.928724884259</v>
      </c>
      <c r="D77" s="113"/>
      <c r="E77" s="99" t="s">
        <v>97</v>
      </c>
      <c r="G77" s="99" t="s">
        <v>54</v>
      </c>
      <c r="H77" s="100">
        <v>30000</v>
      </c>
      <c r="I77" s="118" t="s">
        <v>186</v>
      </c>
      <c r="J77" s="113"/>
      <c r="K77" s="101">
        <v>174264</v>
      </c>
      <c r="L77" s="100">
        <v>30000</v>
      </c>
      <c r="M77" s="119">
        <v>4003601</v>
      </c>
      <c r="N77" s="113"/>
      <c r="O77" s="99" t="s">
        <v>55</v>
      </c>
      <c r="P77" s="118" t="s">
        <v>56</v>
      </c>
      <c r="Q77" s="113"/>
    </row>
    <row r="78" spans="1:17" ht="15" x14ac:dyDescent="0.2">
      <c r="A78" s="116"/>
      <c r="B78" s="116"/>
      <c r="C78" s="120" t="s">
        <v>6</v>
      </c>
      <c r="D78" s="113"/>
      <c r="E78" s="102"/>
      <c r="G78" s="102"/>
      <c r="H78" s="94">
        <v>30000</v>
      </c>
      <c r="I78" s="121"/>
      <c r="J78" s="113"/>
      <c r="K78" s="102"/>
      <c r="L78" s="94">
        <v>30000</v>
      </c>
      <c r="M78" s="121"/>
      <c r="N78" s="113"/>
      <c r="O78" s="102"/>
      <c r="P78" s="121"/>
      <c r="Q78" s="113"/>
    </row>
    <row r="79" spans="1:17" ht="76.5" outlineLevel="1" x14ac:dyDescent="0.2">
      <c r="A79" s="115">
        <v>73699</v>
      </c>
      <c r="B79" s="115">
        <v>73699</v>
      </c>
      <c r="C79" s="117">
        <v>44066.931568599532</v>
      </c>
      <c r="D79" s="113"/>
      <c r="E79" s="99" t="s">
        <v>97</v>
      </c>
      <c r="G79" s="99" t="s">
        <v>54</v>
      </c>
      <c r="H79" s="100">
        <v>30000</v>
      </c>
      <c r="I79" s="118" t="s">
        <v>186</v>
      </c>
      <c r="J79" s="113"/>
      <c r="K79" s="101">
        <v>174264</v>
      </c>
      <c r="L79" s="100">
        <v>30000</v>
      </c>
      <c r="M79" s="119">
        <v>4003651</v>
      </c>
      <c r="N79" s="113"/>
      <c r="O79" s="99" t="s">
        <v>55</v>
      </c>
      <c r="P79" s="118" t="s">
        <v>56</v>
      </c>
      <c r="Q79" s="113"/>
    </row>
    <row r="80" spans="1:17" ht="15" x14ac:dyDescent="0.2">
      <c r="A80" s="116"/>
      <c r="B80" s="116"/>
      <c r="C80" s="120" t="s">
        <v>6</v>
      </c>
      <c r="D80" s="113"/>
      <c r="E80" s="102"/>
      <c r="G80" s="102"/>
      <c r="H80" s="94">
        <v>30000</v>
      </c>
      <c r="I80" s="121"/>
      <c r="J80" s="113"/>
      <c r="K80" s="102"/>
      <c r="L80" s="94">
        <v>30000</v>
      </c>
      <c r="M80" s="121"/>
      <c r="N80" s="113"/>
      <c r="O80" s="102"/>
      <c r="P80" s="121"/>
      <c r="Q80" s="113"/>
    </row>
    <row r="81" spans="1:17" ht="76.5" outlineLevel="1" x14ac:dyDescent="0.2">
      <c r="A81" s="115">
        <v>73700</v>
      </c>
      <c r="B81" s="115">
        <v>73700</v>
      </c>
      <c r="C81" s="117">
        <v>44066.935256631943</v>
      </c>
      <c r="D81" s="113"/>
      <c r="E81" s="99" t="s">
        <v>97</v>
      </c>
      <c r="G81" s="99" t="s">
        <v>54</v>
      </c>
      <c r="H81" s="100">
        <v>30000</v>
      </c>
      <c r="I81" s="118" t="s">
        <v>186</v>
      </c>
      <c r="J81" s="113"/>
      <c r="K81" s="101">
        <v>174264</v>
      </c>
      <c r="L81" s="100">
        <v>30000</v>
      </c>
      <c r="M81" s="119">
        <v>4003551</v>
      </c>
      <c r="N81" s="113"/>
      <c r="O81" s="99" t="s">
        <v>55</v>
      </c>
      <c r="P81" s="118" t="s">
        <v>56</v>
      </c>
      <c r="Q81" s="113"/>
    </row>
    <row r="82" spans="1:17" ht="15" x14ac:dyDescent="0.2">
      <c r="A82" s="116"/>
      <c r="B82" s="116"/>
      <c r="C82" s="120" t="s">
        <v>6</v>
      </c>
      <c r="D82" s="113"/>
      <c r="E82" s="102"/>
      <c r="G82" s="102"/>
      <c r="H82" s="94">
        <v>30000</v>
      </c>
      <c r="I82" s="121"/>
      <c r="J82" s="113"/>
      <c r="K82" s="102"/>
      <c r="L82" s="94">
        <v>30000</v>
      </c>
      <c r="M82" s="121"/>
      <c r="N82" s="113"/>
      <c r="O82" s="102"/>
      <c r="P82" s="121"/>
      <c r="Q82" s="113"/>
    </row>
    <row r="83" spans="1:17" ht="76.5" outlineLevel="1" x14ac:dyDescent="0.2">
      <c r="A83" s="115">
        <v>73701</v>
      </c>
      <c r="B83" s="115">
        <v>73701</v>
      </c>
      <c r="C83" s="117">
        <v>44066.939398032402</v>
      </c>
      <c r="D83" s="113"/>
      <c r="E83" s="99" t="s">
        <v>97</v>
      </c>
      <c r="G83" s="99" t="s">
        <v>54</v>
      </c>
      <c r="H83" s="100">
        <v>30000</v>
      </c>
      <c r="I83" s="118" t="s">
        <v>186</v>
      </c>
      <c r="J83" s="113"/>
      <c r="K83" s="101">
        <v>174264</v>
      </c>
      <c r="L83" s="100">
        <v>30000</v>
      </c>
      <c r="M83" s="119">
        <v>4003352</v>
      </c>
      <c r="N83" s="113"/>
      <c r="O83" s="99" t="s">
        <v>55</v>
      </c>
      <c r="P83" s="118" t="s">
        <v>56</v>
      </c>
      <c r="Q83" s="113"/>
    </row>
    <row r="84" spans="1:17" ht="15" x14ac:dyDescent="0.2">
      <c r="A84" s="116"/>
      <c r="B84" s="116"/>
      <c r="C84" s="120" t="s">
        <v>6</v>
      </c>
      <c r="D84" s="113"/>
      <c r="E84" s="102"/>
      <c r="G84" s="102"/>
      <c r="H84" s="94">
        <v>30000</v>
      </c>
      <c r="I84" s="121"/>
      <c r="J84" s="113"/>
      <c r="K84" s="102"/>
      <c r="L84" s="94">
        <v>30000</v>
      </c>
      <c r="M84" s="121"/>
      <c r="N84" s="113"/>
      <c r="O84" s="102"/>
      <c r="P84" s="121"/>
      <c r="Q84" s="113"/>
    </row>
    <row r="85" spans="1:17" ht="76.5" outlineLevel="1" x14ac:dyDescent="0.2">
      <c r="A85" s="115">
        <v>73702</v>
      </c>
      <c r="B85" s="115">
        <v>73702</v>
      </c>
      <c r="C85" s="117">
        <v>44066.948498032405</v>
      </c>
      <c r="D85" s="113"/>
      <c r="E85" s="99" t="s">
        <v>97</v>
      </c>
      <c r="G85" s="99" t="s">
        <v>54</v>
      </c>
      <c r="H85" s="100">
        <v>15000</v>
      </c>
      <c r="I85" s="118" t="s">
        <v>186</v>
      </c>
      <c r="J85" s="113"/>
      <c r="K85" s="101">
        <v>174264</v>
      </c>
      <c r="L85" s="100">
        <v>15000</v>
      </c>
      <c r="M85" s="119">
        <v>4003402</v>
      </c>
      <c r="N85" s="113"/>
      <c r="O85" s="99" t="s">
        <v>55</v>
      </c>
      <c r="P85" s="118" t="s">
        <v>56</v>
      </c>
      <c r="Q85" s="113"/>
    </row>
    <row r="86" spans="1:17" ht="15" x14ac:dyDescent="0.2">
      <c r="A86" s="116"/>
      <c r="B86" s="116"/>
      <c r="C86" s="120" t="s">
        <v>6</v>
      </c>
      <c r="D86" s="113"/>
      <c r="E86" s="102"/>
      <c r="G86" s="102"/>
      <c r="H86" s="94">
        <v>15000</v>
      </c>
      <c r="I86" s="121"/>
      <c r="J86" s="113"/>
      <c r="K86" s="102"/>
      <c r="L86" s="94">
        <v>15000</v>
      </c>
      <c r="M86" s="121"/>
      <c r="N86" s="113"/>
      <c r="O86" s="102"/>
      <c r="P86" s="121"/>
      <c r="Q86" s="113"/>
    </row>
    <row r="87" spans="1:17" ht="76.5" outlineLevel="1" x14ac:dyDescent="0.2">
      <c r="A87" s="115">
        <v>73703</v>
      </c>
      <c r="B87" s="115">
        <v>73703</v>
      </c>
      <c r="C87" s="117">
        <v>44066.952469675925</v>
      </c>
      <c r="D87" s="113"/>
      <c r="E87" s="99" t="s">
        <v>97</v>
      </c>
      <c r="G87" s="99" t="s">
        <v>54</v>
      </c>
      <c r="H87" s="100">
        <v>30000</v>
      </c>
      <c r="I87" s="118" t="s">
        <v>186</v>
      </c>
      <c r="J87" s="113"/>
      <c r="K87" s="101">
        <v>174264</v>
      </c>
      <c r="L87" s="100">
        <v>30000</v>
      </c>
      <c r="M87" s="119">
        <v>4003501</v>
      </c>
      <c r="N87" s="113"/>
      <c r="O87" s="99" t="s">
        <v>55</v>
      </c>
      <c r="P87" s="118" t="s">
        <v>56</v>
      </c>
      <c r="Q87" s="113"/>
    </row>
    <row r="88" spans="1:17" ht="15" x14ac:dyDescent="0.2">
      <c r="A88" s="116"/>
      <c r="B88" s="116"/>
      <c r="C88" s="120" t="s">
        <v>6</v>
      </c>
      <c r="D88" s="113"/>
      <c r="E88" s="102"/>
      <c r="G88" s="102"/>
      <c r="H88" s="94">
        <v>30000</v>
      </c>
      <c r="I88" s="121"/>
      <c r="J88" s="113"/>
      <c r="K88" s="102"/>
      <c r="L88" s="94">
        <v>30000</v>
      </c>
      <c r="M88" s="121"/>
      <c r="N88" s="113"/>
      <c r="O88" s="102"/>
      <c r="P88" s="121"/>
      <c r="Q88" s="113"/>
    </row>
    <row r="89" spans="1:17" ht="76.5" outlineLevel="1" x14ac:dyDescent="0.2">
      <c r="A89" s="115">
        <v>73705</v>
      </c>
      <c r="B89" s="115">
        <v>73705</v>
      </c>
      <c r="C89" s="117">
        <v>44066.960779247682</v>
      </c>
      <c r="D89" s="113"/>
      <c r="E89" s="99" t="s">
        <v>97</v>
      </c>
      <c r="G89" s="99" t="s">
        <v>54</v>
      </c>
      <c r="H89" s="100">
        <v>5000</v>
      </c>
      <c r="I89" s="118" t="s">
        <v>186</v>
      </c>
      <c r="J89" s="113"/>
      <c r="K89" s="101">
        <v>174264</v>
      </c>
      <c r="L89" s="100">
        <v>5000</v>
      </c>
      <c r="M89" s="119">
        <v>4003251</v>
      </c>
      <c r="N89" s="113"/>
      <c r="O89" s="99" t="s">
        <v>55</v>
      </c>
      <c r="P89" s="118" t="s">
        <v>56</v>
      </c>
      <c r="Q89" s="113"/>
    </row>
    <row r="90" spans="1:17" ht="15" x14ac:dyDescent="0.2">
      <c r="A90" s="116"/>
      <c r="B90" s="116"/>
      <c r="C90" s="120" t="s">
        <v>6</v>
      </c>
      <c r="D90" s="113"/>
      <c r="E90" s="102"/>
      <c r="G90" s="102"/>
      <c r="H90" s="94">
        <v>5000</v>
      </c>
      <c r="I90" s="121"/>
      <c r="J90" s="113"/>
      <c r="K90" s="102"/>
      <c r="L90" s="94">
        <v>5000</v>
      </c>
      <c r="M90" s="121"/>
      <c r="N90" s="113"/>
      <c r="O90" s="102"/>
      <c r="P90" s="121"/>
      <c r="Q90" s="113"/>
    </row>
    <row r="91" spans="1:17" ht="76.5" outlineLevel="1" x14ac:dyDescent="0.2">
      <c r="A91" s="115">
        <v>73706</v>
      </c>
      <c r="B91" s="115">
        <v>73706</v>
      </c>
      <c r="C91" s="117">
        <v>44067.002855752311</v>
      </c>
      <c r="D91" s="113"/>
      <c r="E91" s="99" t="s">
        <v>97</v>
      </c>
      <c r="G91" s="99" t="s">
        <v>54</v>
      </c>
      <c r="H91" s="100">
        <v>22838</v>
      </c>
      <c r="I91" s="118" t="s">
        <v>186</v>
      </c>
      <c r="J91" s="113"/>
      <c r="K91" s="101">
        <v>174258</v>
      </c>
      <c r="L91" s="100">
        <v>22838</v>
      </c>
      <c r="M91" s="119">
        <v>4001606</v>
      </c>
      <c r="N91" s="113"/>
      <c r="O91" s="99" t="s">
        <v>55</v>
      </c>
      <c r="P91" s="118" t="s">
        <v>56</v>
      </c>
      <c r="Q91" s="113"/>
    </row>
    <row r="92" spans="1:17" ht="15" x14ac:dyDescent="0.2">
      <c r="A92" s="116"/>
      <c r="B92" s="116"/>
      <c r="C92" s="120" t="s">
        <v>6</v>
      </c>
      <c r="D92" s="113"/>
      <c r="E92" s="102"/>
      <c r="G92" s="102"/>
      <c r="H92" s="94">
        <v>22838</v>
      </c>
      <c r="I92" s="121"/>
      <c r="J92" s="113"/>
      <c r="K92" s="102"/>
      <c r="L92" s="94">
        <v>22838</v>
      </c>
      <c r="M92" s="121"/>
      <c r="N92" s="113"/>
      <c r="O92" s="102"/>
      <c r="P92" s="121"/>
      <c r="Q92" s="113"/>
    </row>
    <row r="93" spans="1:17" ht="76.5" outlineLevel="1" x14ac:dyDescent="0.2">
      <c r="A93" s="115">
        <v>73708</v>
      </c>
      <c r="B93" s="115">
        <v>73708</v>
      </c>
      <c r="C93" s="117">
        <v>44067.009893252311</v>
      </c>
      <c r="D93" s="113"/>
      <c r="E93" s="99" t="s">
        <v>97</v>
      </c>
      <c r="G93" s="99" t="s">
        <v>54</v>
      </c>
      <c r="H93" s="100">
        <v>13500</v>
      </c>
      <c r="I93" s="118" t="s">
        <v>186</v>
      </c>
      <c r="J93" s="113"/>
      <c r="K93" s="101">
        <v>174258</v>
      </c>
      <c r="L93" s="100">
        <v>13500</v>
      </c>
      <c r="M93" s="119">
        <v>4001602</v>
      </c>
      <c r="N93" s="113"/>
      <c r="O93" s="99" t="s">
        <v>55</v>
      </c>
      <c r="P93" s="118" t="s">
        <v>56</v>
      </c>
      <c r="Q93" s="113"/>
    </row>
    <row r="94" spans="1:17" ht="15" x14ac:dyDescent="0.2">
      <c r="A94" s="116"/>
      <c r="B94" s="116"/>
      <c r="C94" s="120" t="s">
        <v>6</v>
      </c>
      <c r="D94" s="113"/>
      <c r="E94" s="102"/>
      <c r="G94" s="102"/>
      <c r="H94" s="94">
        <v>13500</v>
      </c>
      <c r="I94" s="121"/>
      <c r="J94" s="113"/>
      <c r="K94" s="102"/>
      <c r="L94" s="94">
        <v>13500</v>
      </c>
      <c r="M94" s="121"/>
      <c r="N94" s="113"/>
      <c r="O94" s="102"/>
      <c r="P94" s="121"/>
      <c r="Q94" s="113"/>
    </row>
    <row r="95" spans="1:17" ht="76.5" outlineLevel="1" x14ac:dyDescent="0.2">
      <c r="A95" s="115">
        <v>73709</v>
      </c>
      <c r="B95" s="115">
        <v>73709</v>
      </c>
      <c r="C95" s="117">
        <v>44067.013714502311</v>
      </c>
      <c r="D95" s="113"/>
      <c r="E95" s="99" t="s">
        <v>97</v>
      </c>
      <c r="G95" s="99" t="s">
        <v>54</v>
      </c>
      <c r="H95" s="100">
        <v>20000</v>
      </c>
      <c r="I95" s="118" t="s">
        <v>186</v>
      </c>
      <c r="J95" s="113"/>
      <c r="K95" s="101">
        <v>174258</v>
      </c>
      <c r="L95" s="100">
        <v>20000</v>
      </c>
      <c r="M95" s="119">
        <v>4479040</v>
      </c>
      <c r="N95" s="113"/>
      <c r="O95" s="99" t="s">
        <v>55</v>
      </c>
      <c r="P95" s="118" t="s">
        <v>56</v>
      </c>
      <c r="Q95" s="113"/>
    </row>
    <row r="96" spans="1:17" ht="15" x14ac:dyDescent="0.2">
      <c r="A96" s="116"/>
      <c r="B96" s="116"/>
      <c r="C96" s="120" t="s">
        <v>6</v>
      </c>
      <c r="D96" s="113"/>
      <c r="E96" s="102"/>
      <c r="G96" s="102"/>
      <c r="H96" s="94">
        <v>20000</v>
      </c>
      <c r="I96" s="121"/>
      <c r="J96" s="113"/>
      <c r="K96" s="102"/>
      <c r="L96" s="94">
        <v>20000</v>
      </c>
      <c r="M96" s="121"/>
      <c r="N96" s="113"/>
      <c r="O96" s="102"/>
      <c r="P96" s="121"/>
      <c r="Q96" s="113"/>
    </row>
    <row r="97" spans="1:17" ht="76.5" outlineLevel="1" x14ac:dyDescent="0.2">
      <c r="A97" s="115">
        <v>73710</v>
      </c>
      <c r="B97" s="115">
        <v>73710</v>
      </c>
      <c r="C97" s="117">
        <v>44067.017128587962</v>
      </c>
      <c r="D97" s="113"/>
      <c r="E97" s="99" t="s">
        <v>97</v>
      </c>
      <c r="G97" s="99" t="s">
        <v>54</v>
      </c>
      <c r="H97" s="100">
        <v>25000</v>
      </c>
      <c r="I97" s="118" t="s">
        <v>186</v>
      </c>
      <c r="J97" s="113"/>
      <c r="K97" s="101">
        <v>174258</v>
      </c>
      <c r="L97" s="100">
        <v>25000</v>
      </c>
      <c r="M97" s="119">
        <v>4001351</v>
      </c>
      <c r="N97" s="113"/>
      <c r="O97" s="99" t="s">
        <v>55</v>
      </c>
      <c r="P97" s="118" t="s">
        <v>56</v>
      </c>
      <c r="Q97" s="113"/>
    </row>
    <row r="98" spans="1:17" ht="15" x14ac:dyDescent="0.2">
      <c r="A98" s="116"/>
      <c r="B98" s="116"/>
      <c r="C98" s="120" t="s">
        <v>6</v>
      </c>
      <c r="D98" s="113"/>
      <c r="E98" s="102"/>
      <c r="G98" s="102"/>
      <c r="H98" s="94">
        <v>25000</v>
      </c>
      <c r="I98" s="121"/>
      <c r="J98" s="113"/>
      <c r="K98" s="102"/>
      <c r="L98" s="94">
        <v>25000</v>
      </c>
      <c r="M98" s="121"/>
      <c r="N98" s="113"/>
      <c r="O98" s="102"/>
      <c r="P98" s="121"/>
      <c r="Q98" s="113"/>
    </row>
    <row r="99" spans="1:17" ht="76.5" outlineLevel="1" x14ac:dyDescent="0.2">
      <c r="A99" s="115">
        <v>73711</v>
      </c>
      <c r="B99" s="115">
        <v>73711</v>
      </c>
      <c r="C99" s="117">
        <v>44067.020102349532</v>
      </c>
      <c r="D99" s="113"/>
      <c r="E99" s="99" t="s">
        <v>97</v>
      </c>
      <c r="G99" s="99" t="s">
        <v>54</v>
      </c>
      <c r="H99" s="100">
        <v>16000</v>
      </c>
      <c r="I99" s="118" t="s">
        <v>186</v>
      </c>
      <c r="J99" s="113"/>
      <c r="K99" s="101">
        <v>174258</v>
      </c>
      <c r="L99" s="100">
        <v>16000</v>
      </c>
      <c r="M99" s="119">
        <v>4001501</v>
      </c>
      <c r="N99" s="113"/>
      <c r="O99" s="99" t="s">
        <v>55</v>
      </c>
      <c r="P99" s="118" t="s">
        <v>56</v>
      </c>
      <c r="Q99" s="113"/>
    </row>
    <row r="100" spans="1:17" ht="15" x14ac:dyDescent="0.2">
      <c r="A100" s="116"/>
      <c r="B100" s="116"/>
      <c r="C100" s="120" t="s">
        <v>6</v>
      </c>
      <c r="D100" s="113"/>
      <c r="E100" s="102"/>
      <c r="G100" s="102"/>
      <c r="H100" s="94">
        <v>16000</v>
      </c>
      <c r="I100" s="121"/>
      <c r="J100" s="113"/>
      <c r="K100" s="102"/>
      <c r="L100" s="94">
        <v>16000</v>
      </c>
      <c r="M100" s="121"/>
      <c r="N100" s="113"/>
      <c r="O100" s="102"/>
      <c r="P100" s="121"/>
      <c r="Q100" s="113"/>
    </row>
    <row r="101" spans="1:17" ht="76.5" outlineLevel="1" x14ac:dyDescent="0.2">
      <c r="A101" s="115">
        <v>73713</v>
      </c>
      <c r="B101" s="115">
        <v>73713</v>
      </c>
      <c r="C101" s="117">
        <v>44067.02872978009</v>
      </c>
      <c r="D101" s="113"/>
      <c r="E101" s="99" t="s">
        <v>97</v>
      </c>
      <c r="G101" s="99" t="s">
        <v>54</v>
      </c>
      <c r="H101" s="100">
        <v>6972</v>
      </c>
      <c r="I101" s="118" t="s">
        <v>75</v>
      </c>
      <c r="J101" s="113"/>
      <c r="K101" s="101">
        <v>174258</v>
      </c>
      <c r="L101" s="100">
        <v>6972</v>
      </c>
      <c r="M101" s="119">
        <v>4001041</v>
      </c>
      <c r="N101" s="113"/>
      <c r="O101" s="99" t="s">
        <v>55</v>
      </c>
      <c r="P101" s="118" t="s">
        <v>56</v>
      </c>
      <c r="Q101" s="113"/>
    </row>
    <row r="102" spans="1:17" ht="15" x14ac:dyDescent="0.2">
      <c r="A102" s="116"/>
      <c r="B102" s="116"/>
      <c r="C102" s="120" t="s">
        <v>6</v>
      </c>
      <c r="D102" s="113"/>
      <c r="E102" s="102"/>
      <c r="G102" s="102"/>
      <c r="H102" s="94">
        <v>6972</v>
      </c>
      <c r="I102" s="121"/>
      <c r="J102" s="113"/>
      <c r="K102" s="102"/>
      <c r="L102" s="94">
        <v>6972</v>
      </c>
      <c r="M102" s="121"/>
      <c r="N102" s="113"/>
      <c r="O102" s="102"/>
      <c r="P102" s="121"/>
      <c r="Q102" s="113"/>
    </row>
    <row r="103" spans="1:17" ht="76.5" outlineLevel="1" x14ac:dyDescent="0.2">
      <c r="A103" s="115">
        <v>73714</v>
      </c>
      <c r="B103" s="115">
        <v>73714</v>
      </c>
      <c r="C103" s="117">
        <v>44067.033032141204</v>
      </c>
      <c r="D103" s="113"/>
      <c r="E103" s="99" t="s">
        <v>97</v>
      </c>
      <c r="G103" s="99" t="s">
        <v>54</v>
      </c>
      <c r="H103" s="100">
        <v>11000</v>
      </c>
      <c r="I103" s="118" t="s">
        <v>186</v>
      </c>
      <c r="J103" s="113"/>
      <c r="K103" s="101">
        <v>174258</v>
      </c>
      <c r="L103" s="100">
        <v>11000</v>
      </c>
      <c r="M103" s="119">
        <v>4001711</v>
      </c>
      <c r="N103" s="113"/>
      <c r="O103" s="99" t="s">
        <v>55</v>
      </c>
      <c r="P103" s="118" t="s">
        <v>56</v>
      </c>
      <c r="Q103" s="113"/>
    </row>
    <row r="104" spans="1:17" ht="15" x14ac:dyDescent="0.2">
      <c r="A104" s="116"/>
      <c r="B104" s="116"/>
      <c r="C104" s="120" t="s">
        <v>6</v>
      </c>
      <c r="D104" s="113"/>
      <c r="E104" s="102"/>
      <c r="G104" s="102"/>
      <c r="H104" s="94">
        <v>11000</v>
      </c>
      <c r="I104" s="121"/>
      <c r="J104" s="113"/>
      <c r="K104" s="102"/>
      <c r="L104" s="94">
        <v>11000</v>
      </c>
      <c r="M104" s="121"/>
      <c r="N104" s="113"/>
      <c r="O104" s="102"/>
      <c r="P104" s="121"/>
      <c r="Q104" s="113"/>
    </row>
    <row r="105" spans="1:17" ht="76.5" outlineLevel="1" x14ac:dyDescent="0.2">
      <c r="A105" s="115">
        <v>73715</v>
      </c>
      <c r="B105" s="115">
        <v>73715</v>
      </c>
      <c r="C105" s="117">
        <v>44067.035985497685</v>
      </c>
      <c r="D105" s="113"/>
      <c r="E105" s="99" t="s">
        <v>97</v>
      </c>
      <c r="G105" s="99" t="s">
        <v>54</v>
      </c>
      <c r="H105" s="100">
        <v>20000</v>
      </c>
      <c r="I105" s="118" t="s">
        <v>186</v>
      </c>
      <c r="J105" s="113"/>
      <c r="K105" s="101">
        <v>174258</v>
      </c>
      <c r="L105" s="100">
        <v>20000</v>
      </c>
      <c r="M105" s="119">
        <v>4481040</v>
      </c>
      <c r="N105" s="113"/>
      <c r="O105" s="99" t="s">
        <v>55</v>
      </c>
      <c r="P105" s="118" t="s">
        <v>56</v>
      </c>
      <c r="Q105" s="113"/>
    </row>
    <row r="106" spans="1:17" ht="15" x14ac:dyDescent="0.2">
      <c r="A106" s="116"/>
      <c r="B106" s="116"/>
      <c r="C106" s="120" t="s">
        <v>6</v>
      </c>
      <c r="D106" s="113"/>
      <c r="E106" s="102"/>
      <c r="G106" s="102"/>
      <c r="H106" s="94">
        <v>20000</v>
      </c>
      <c r="I106" s="121"/>
      <c r="J106" s="113"/>
      <c r="K106" s="102"/>
      <c r="L106" s="94">
        <v>20000</v>
      </c>
      <c r="M106" s="121"/>
      <c r="N106" s="113"/>
      <c r="O106" s="102"/>
      <c r="P106" s="121"/>
      <c r="Q106" s="113"/>
    </row>
    <row r="107" spans="1:17" ht="76.5" outlineLevel="1" x14ac:dyDescent="0.2">
      <c r="A107" s="115">
        <v>73716</v>
      </c>
      <c r="B107" s="115">
        <v>73716</v>
      </c>
      <c r="C107" s="117">
        <v>44067.039239814811</v>
      </c>
      <c r="D107" s="113"/>
      <c r="E107" s="99" t="s">
        <v>97</v>
      </c>
      <c r="G107" s="99" t="s">
        <v>54</v>
      </c>
      <c r="H107" s="100">
        <v>20000</v>
      </c>
      <c r="I107" s="118" t="s">
        <v>186</v>
      </c>
      <c r="J107" s="113"/>
      <c r="K107" s="101">
        <v>174258</v>
      </c>
      <c r="L107" s="100">
        <v>20000</v>
      </c>
      <c r="M107" s="119">
        <v>4001554</v>
      </c>
      <c r="N107" s="113"/>
      <c r="O107" s="99" t="s">
        <v>55</v>
      </c>
      <c r="P107" s="118" t="s">
        <v>56</v>
      </c>
      <c r="Q107" s="113"/>
    </row>
    <row r="108" spans="1:17" ht="15" x14ac:dyDescent="0.2">
      <c r="A108" s="116"/>
      <c r="B108" s="116"/>
      <c r="C108" s="120" t="s">
        <v>6</v>
      </c>
      <c r="D108" s="113"/>
      <c r="E108" s="102"/>
      <c r="G108" s="102"/>
      <c r="H108" s="94">
        <v>20000</v>
      </c>
      <c r="I108" s="121"/>
      <c r="J108" s="113"/>
      <c r="K108" s="102"/>
      <c r="L108" s="94">
        <v>20000</v>
      </c>
      <c r="M108" s="121"/>
      <c r="N108" s="113"/>
      <c r="O108" s="102"/>
      <c r="P108" s="121"/>
      <c r="Q108" s="113"/>
    </row>
    <row r="109" spans="1:17" ht="76.5" outlineLevel="1" x14ac:dyDescent="0.2">
      <c r="A109" s="115">
        <v>73717</v>
      </c>
      <c r="B109" s="115">
        <v>73717</v>
      </c>
      <c r="C109" s="117">
        <v>44067.041853356481</v>
      </c>
      <c r="D109" s="113"/>
      <c r="E109" s="99" t="s">
        <v>97</v>
      </c>
      <c r="G109" s="99" t="s">
        <v>54</v>
      </c>
      <c r="H109" s="100">
        <v>25000</v>
      </c>
      <c r="I109" s="118" t="s">
        <v>186</v>
      </c>
      <c r="J109" s="113"/>
      <c r="K109" s="101">
        <v>174258</v>
      </c>
      <c r="L109" s="100">
        <v>25000</v>
      </c>
      <c r="M109" s="119">
        <v>4001301</v>
      </c>
      <c r="N109" s="113"/>
      <c r="O109" s="99" t="s">
        <v>55</v>
      </c>
      <c r="P109" s="118" t="s">
        <v>56</v>
      </c>
      <c r="Q109" s="113"/>
    </row>
    <row r="110" spans="1:17" ht="15" x14ac:dyDescent="0.2">
      <c r="A110" s="116"/>
      <c r="B110" s="116"/>
      <c r="C110" s="120" t="s">
        <v>6</v>
      </c>
      <c r="D110" s="113"/>
      <c r="E110" s="102"/>
      <c r="G110" s="102"/>
      <c r="H110" s="94">
        <v>25000</v>
      </c>
      <c r="I110" s="121"/>
      <c r="J110" s="113"/>
      <c r="K110" s="102"/>
      <c r="L110" s="94">
        <v>25000</v>
      </c>
      <c r="M110" s="121"/>
      <c r="N110" s="113"/>
      <c r="O110" s="102"/>
      <c r="P110" s="121"/>
      <c r="Q110" s="113"/>
    </row>
    <row r="111" spans="1:17" ht="76.5" outlineLevel="1" x14ac:dyDescent="0.2">
      <c r="A111" s="115">
        <v>73718</v>
      </c>
      <c r="B111" s="115">
        <v>73718</v>
      </c>
      <c r="C111" s="117">
        <v>44067.044505902777</v>
      </c>
      <c r="D111" s="113"/>
      <c r="E111" s="99" t="s">
        <v>97</v>
      </c>
      <c r="G111" s="99" t="s">
        <v>54</v>
      </c>
      <c r="H111" s="100">
        <v>25000</v>
      </c>
      <c r="I111" s="118" t="s">
        <v>186</v>
      </c>
      <c r="J111" s="113"/>
      <c r="K111" s="101">
        <v>174258</v>
      </c>
      <c r="L111" s="100">
        <v>25000</v>
      </c>
      <c r="M111" s="119">
        <v>4001555</v>
      </c>
      <c r="N111" s="113"/>
      <c r="O111" s="99" t="s">
        <v>55</v>
      </c>
      <c r="P111" s="118" t="s">
        <v>56</v>
      </c>
      <c r="Q111" s="113"/>
    </row>
    <row r="112" spans="1:17" ht="15" x14ac:dyDescent="0.2">
      <c r="A112" s="116"/>
      <c r="B112" s="116"/>
      <c r="C112" s="120" t="s">
        <v>6</v>
      </c>
      <c r="D112" s="113"/>
      <c r="E112" s="102"/>
      <c r="G112" s="102"/>
      <c r="H112" s="94">
        <v>25000</v>
      </c>
      <c r="I112" s="121"/>
      <c r="J112" s="113"/>
      <c r="K112" s="102"/>
      <c r="L112" s="94">
        <v>25000</v>
      </c>
      <c r="M112" s="121"/>
      <c r="N112" s="113"/>
      <c r="O112" s="102"/>
      <c r="P112" s="121"/>
      <c r="Q112" s="113"/>
    </row>
    <row r="113" spans="1:17" ht="76.5" outlineLevel="1" x14ac:dyDescent="0.2">
      <c r="A113" s="115">
        <v>73719</v>
      </c>
      <c r="B113" s="115">
        <v>73719</v>
      </c>
      <c r="C113" s="117">
        <v>44067.047589814814</v>
      </c>
      <c r="D113" s="113"/>
      <c r="E113" s="99" t="s">
        <v>97</v>
      </c>
      <c r="G113" s="99" t="s">
        <v>54</v>
      </c>
      <c r="H113" s="100">
        <v>55000</v>
      </c>
      <c r="I113" s="118" t="s">
        <v>186</v>
      </c>
      <c r="J113" s="113"/>
      <c r="K113" s="101">
        <v>174258</v>
      </c>
      <c r="L113" s="100">
        <v>55000</v>
      </c>
      <c r="M113" s="119">
        <v>4001254</v>
      </c>
      <c r="N113" s="113"/>
      <c r="O113" s="99" t="s">
        <v>55</v>
      </c>
      <c r="P113" s="118" t="s">
        <v>56</v>
      </c>
      <c r="Q113" s="113"/>
    </row>
    <row r="114" spans="1:17" ht="15" x14ac:dyDescent="0.2">
      <c r="A114" s="116"/>
      <c r="B114" s="116"/>
      <c r="C114" s="120" t="s">
        <v>6</v>
      </c>
      <c r="D114" s="113"/>
      <c r="E114" s="102"/>
      <c r="G114" s="102"/>
      <c r="H114" s="94">
        <v>55000</v>
      </c>
      <c r="I114" s="121"/>
      <c r="J114" s="113"/>
      <c r="K114" s="102"/>
      <c r="L114" s="94">
        <v>55000</v>
      </c>
      <c r="M114" s="121"/>
      <c r="N114" s="113"/>
      <c r="O114" s="102"/>
      <c r="P114" s="121"/>
      <c r="Q114" s="113"/>
    </row>
    <row r="115" spans="1:17" ht="76.5" outlineLevel="1" x14ac:dyDescent="0.2">
      <c r="A115" s="115">
        <v>73720</v>
      </c>
      <c r="B115" s="115">
        <v>73720</v>
      </c>
      <c r="C115" s="117">
        <v>44067.054280868055</v>
      </c>
      <c r="D115" s="113"/>
      <c r="E115" s="99" t="s">
        <v>97</v>
      </c>
      <c r="G115" s="99" t="s">
        <v>54</v>
      </c>
      <c r="H115" s="100">
        <v>5000</v>
      </c>
      <c r="I115" s="118" t="s">
        <v>186</v>
      </c>
      <c r="J115" s="113"/>
      <c r="K115" s="101">
        <v>174258</v>
      </c>
      <c r="L115" s="100">
        <v>5000</v>
      </c>
      <c r="M115" s="119">
        <v>4001261</v>
      </c>
      <c r="N115" s="113"/>
      <c r="O115" s="99" t="s">
        <v>55</v>
      </c>
      <c r="P115" s="118" t="s">
        <v>56</v>
      </c>
      <c r="Q115" s="113"/>
    </row>
    <row r="116" spans="1:17" ht="15" x14ac:dyDescent="0.2">
      <c r="A116" s="116"/>
      <c r="B116" s="116"/>
      <c r="C116" s="120" t="s">
        <v>6</v>
      </c>
      <c r="D116" s="113"/>
      <c r="E116" s="102"/>
      <c r="G116" s="102"/>
      <c r="H116" s="94">
        <v>5000</v>
      </c>
      <c r="I116" s="121"/>
      <c r="J116" s="113"/>
      <c r="K116" s="102"/>
      <c r="L116" s="94">
        <v>5000</v>
      </c>
      <c r="M116" s="121"/>
      <c r="N116" s="113"/>
      <c r="O116" s="102"/>
      <c r="P116" s="121"/>
      <c r="Q116" s="113"/>
    </row>
    <row r="117" spans="1:17" ht="76.5" outlineLevel="1" x14ac:dyDescent="0.2">
      <c r="A117" s="115">
        <v>73721</v>
      </c>
      <c r="B117" s="115">
        <v>73721</v>
      </c>
      <c r="C117" s="117">
        <v>44067.057046412032</v>
      </c>
      <c r="D117" s="113"/>
      <c r="E117" s="99" t="s">
        <v>97</v>
      </c>
      <c r="G117" s="99" t="s">
        <v>54</v>
      </c>
      <c r="H117" s="100">
        <v>30000</v>
      </c>
      <c r="I117" s="118" t="s">
        <v>186</v>
      </c>
      <c r="J117" s="113"/>
      <c r="K117" s="101">
        <v>174263</v>
      </c>
      <c r="L117" s="100">
        <v>30000</v>
      </c>
      <c r="M117" s="119">
        <v>4001252</v>
      </c>
      <c r="N117" s="113"/>
      <c r="O117" s="99" t="s">
        <v>55</v>
      </c>
      <c r="P117" s="118" t="s">
        <v>56</v>
      </c>
      <c r="Q117" s="113"/>
    </row>
    <row r="118" spans="1:17" ht="15" x14ac:dyDescent="0.2">
      <c r="A118" s="116"/>
      <c r="B118" s="116"/>
      <c r="C118" s="120" t="s">
        <v>6</v>
      </c>
      <c r="D118" s="113"/>
      <c r="E118" s="102"/>
      <c r="G118" s="102"/>
      <c r="H118" s="94">
        <v>30000</v>
      </c>
      <c r="I118" s="121"/>
      <c r="J118" s="113"/>
      <c r="K118" s="102"/>
      <c r="L118" s="94">
        <v>30000</v>
      </c>
      <c r="M118" s="121"/>
      <c r="N118" s="113"/>
      <c r="O118" s="102"/>
      <c r="P118" s="121"/>
      <c r="Q118" s="113"/>
    </row>
    <row r="119" spans="1:17" ht="76.5" outlineLevel="1" x14ac:dyDescent="0.2">
      <c r="A119" s="115">
        <v>73722</v>
      </c>
      <c r="B119" s="115">
        <v>73722</v>
      </c>
      <c r="C119" s="117">
        <v>44067.059945567125</v>
      </c>
      <c r="D119" s="113"/>
      <c r="E119" s="99" t="s">
        <v>97</v>
      </c>
      <c r="G119" s="99" t="s">
        <v>54</v>
      </c>
      <c r="H119" s="100">
        <v>5000</v>
      </c>
      <c r="I119" s="118" t="s">
        <v>186</v>
      </c>
      <c r="J119" s="113"/>
      <c r="K119" s="101">
        <v>174263</v>
      </c>
      <c r="L119" s="100">
        <v>5000</v>
      </c>
      <c r="M119" s="119">
        <v>4001042</v>
      </c>
      <c r="N119" s="113"/>
      <c r="O119" s="99" t="s">
        <v>55</v>
      </c>
      <c r="P119" s="118" t="s">
        <v>56</v>
      </c>
      <c r="Q119" s="113"/>
    </row>
    <row r="120" spans="1:17" ht="15" x14ac:dyDescent="0.2">
      <c r="A120" s="116"/>
      <c r="B120" s="116"/>
      <c r="C120" s="120" t="s">
        <v>6</v>
      </c>
      <c r="D120" s="113"/>
      <c r="E120" s="102"/>
      <c r="G120" s="102"/>
      <c r="H120" s="94">
        <v>5000</v>
      </c>
      <c r="I120" s="121"/>
      <c r="J120" s="113"/>
      <c r="K120" s="102"/>
      <c r="L120" s="94">
        <v>5000</v>
      </c>
      <c r="M120" s="121"/>
      <c r="N120" s="113"/>
      <c r="O120" s="102"/>
      <c r="P120" s="121"/>
      <c r="Q120" s="113"/>
    </row>
    <row r="121" spans="1:17" ht="76.5" outlineLevel="1" x14ac:dyDescent="0.2">
      <c r="A121" s="115">
        <v>73723</v>
      </c>
      <c r="B121" s="115">
        <v>73723</v>
      </c>
      <c r="C121" s="117">
        <v>44067.063795833332</v>
      </c>
      <c r="D121" s="113"/>
      <c r="E121" s="99" t="s">
        <v>97</v>
      </c>
      <c r="G121" s="99" t="s">
        <v>54</v>
      </c>
      <c r="H121" s="100">
        <v>5000</v>
      </c>
      <c r="I121" s="118" t="s">
        <v>186</v>
      </c>
      <c r="J121" s="113"/>
      <c r="K121" s="101">
        <v>174263</v>
      </c>
      <c r="L121" s="100">
        <v>5000</v>
      </c>
      <c r="M121" s="119">
        <v>4001044</v>
      </c>
      <c r="N121" s="113"/>
      <c r="O121" s="99" t="s">
        <v>55</v>
      </c>
      <c r="P121" s="118" t="s">
        <v>56</v>
      </c>
      <c r="Q121" s="113"/>
    </row>
    <row r="122" spans="1:17" ht="15" x14ac:dyDescent="0.2">
      <c r="A122" s="116"/>
      <c r="B122" s="116"/>
      <c r="C122" s="120" t="s">
        <v>6</v>
      </c>
      <c r="D122" s="113"/>
      <c r="E122" s="102"/>
      <c r="G122" s="102"/>
      <c r="H122" s="94">
        <v>5000</v>
      </c>
      <c r="I122" s="121"/>
      <c r="J122" s="113"/>
      <c r="K122" s="102"/>
      <c r="L122" s="94">
        <v>5000</v>
      </c>
      <c r="M122" s="121"/>
      <c r="N122" s="113"/>
      <c r="O122" s="102"/>
      <c r="P122" s="121"/>
      <c r="Q122" s="113"/>
    </row>
    <row r="123" spans="1:17" ht="76.5" outlineLevel="1" x14ac:dyDescent="0.2">
      <c r="A123" s="115">
        <v>73724</v>
      </c>
      <c r="B123" s="115">
        <v>73724</v>
      </c>
      <c r="C123" s="117">
        <v>44067.067013657404</v>
      </c>
      <c r="D123" s="113"/>
      <c r="E123" s="99" t="s">
        <v>97</v>
      </c>
      <c r="G123" s="99" t="s">
        <v>54</v>
      </c>
      <c r="H123" s="100">
        <v>2500</v>
      </c>
      <c r="I123" s="118" t="s">
        <v>186</v>
      </c>
      <c r="J123" s="113"/>
      <c r="K123" s="101">
        <v>174263</v>
      </c>
      <c r="L123" s="100">
        <v>2500</v>
      </c>
      <c r="M123" s="119">
        <v>4001502</v>
      </c>
      <c r="N123" s="113"/>
      <c r="O123" s="99" t="s">
        <v>55</v>
      </c>
      <c r="P123" s="118" t="s">
        <v>56</v>
      </c>
      <c r="Q123" s="113"/>
    </row>
    <row r="124" spans="1:17" ht="15" x14ac:dyDescent="0.2">
      <c r="A124" s="116"/>
      <c r="B124" s="116"/>
      <c r="C124" s="120" t="s">
        <v>6</v>
      </c>
      <c r="D124" s="113"/>
      <c r="E124" s="102"/>
      <c r="G124" s="102"/>
      <c r="H124" s="94">
        <v>2500</v>
      </c>
      <c r="I124" s="121"/>
      <c r="J124" s="113"/>
      <c r="K124" s="102"/>
      <c r="L124" s="94">
        <v>2500</v>
      </c>
      <c r="M124" s="121"/>
      <c r="N124" s="113"/>
      <c r="O124" s="102"/>
      <c r="P124" s="121"/>
      <c r="Q124" s="113"/>
    </row>
    <row r="125" spans="1:17" ht="25.5" outlineLevel="1" x14ac:dyDescent="0.2">
      <c r="A125" s="115">
        <v>73882</v>
      </c>
      <c r="B125" s="115">
        <v>73882</v>
      </c>
      <c r="C125" s="117">
        <v>44074.582922604168</v>
      </c>
      <c r="D125" s="113"/>
      <c r="E125" s="99" t="s">
        <v>98</v>
      </c>
      <c r="G125" s="99" t="s">
        <v>54</v>
      </c>
      <c r="H125" s="100">
        <v>917.07</v>
      </c>
      <c r="I125" s="118" t="s">
        <v>58</v>
      </c>
      <c r="J125" s="113"/>
      <c r="K125" s="101">
        <v>189939</v>
      </c>
      <c r="L125" s="100">
        <v>917.07</v>
      </c>
      <c r="M125" s="119">
        <v>5130500</v>
      </c>
      <c r="N125" s="113"/>
      <c r="O125" s="99" t="s">
        <v>55</v>
      </c>
      <c r="P125" s="118" t="s">
        <v>56</v>
      </c>
      <c r="Q125" s="113"/>
    </row>
    <row r="126" spans="1:17" ht="15" x14ac:dyDescent="0.2">
      <c r="A126" s="116"/>
      <c r="B126" s="116"/>
      <c r="C126" s="120" t="s">
        <v>6</v>
      </c>
      <c r="D126" s="113"/>
      <c r="E126" s="102"/>
      <c r="G126" s="102"/>
      <c r="H126" s="94">
        <v>917.07</v>
      </c>
      <c r="I126" s="121"/>
      <c r="J126" s="113"/>
      <c r="K126" s="102"/>
      <c r="L126" s="94">
        <v>917.07</v>
      </c>
      <c r="M126" s="121"/>
      <c r="N126" s="113"/>
      <c r="O126" s="102"/>
      <c r="P126" s="121"/>
      <c r="Q126" s="113"/>
    </row>
    <row r="127" spans="1:17" ht="63.75" outlineLevel="1" x14ac:dyDescent="0.2">
      <c r="A127" s="115">
        <v>73998</v>
      </c>
      <c r="B127" s="115">
        <v>73998</v>
      </c>
      <c r="C127" s="117">
        <v>44083.645340509254</v>
      </c>
      <c r="D127" s="113"/>
      <c r="E127" s="99" t="s">
        <v>100</v>
      </c>
      <c r="G127" s="99" t="s">
        <v>54</v>
      </c>
      <c r="H127" s="100">
        <v>472.26</v>
      </c>
      <c r="I127" s="118" t="s">
        <v>83</v>
      </c>
      <c r="J127" s="113"/>
      <c r="K127" s="101">
        <v>174235</v>
      </c>
      <c r="L127" s="100">
        <v>472.26</v>
      </c>
      <c r="M127" s="119">
        <v>4002042</v>
      </c>
      <c r="N127" s="113"/>
      <c r="O127" s="99" t="s">
        <v>55</v>
      </c>
      <c r="P127" s="118" t="s">
        <v>56</v>
      </c>
      <c r="Q127" s="113"/>
    </row>
    <row r="128" spans="1:17" ht="15" x14ac:dyDescent="0.2">
      <c r="A128" s="116"/>
      <c r="B128" s="116"/>
      <c r="C128" s="120" t="s">
        <v>6</v>
      </c>
      <c r="D128" s="113"/>
      <c r="E128" s="102"/>
      <c r="G128" s="102"/>
      <c r="H128" s="94">
        <v>472.26</v>
      </c>
      <c r="I128" s="121"/>
      <c r="J128" s="113"/>
      <c r="K128" s="102"/>
      <c r="L128" s="94">
        <v>472.26</v>
      </c>
      <c r="M128" s="121"/>
      <c r="N128" s="113"/>
      <c r="O128" s="102"/>
      <c r="P128" s="121"/>
      <c r="Q128" s="113"/>
    </row>
    <row r="129" spans="1:17" ht="25.5" outlineLevel="1" x14ac:dyDescent="0.2">
      <c r="A129" s="115">
        <v>74069</v>
      </c>
      <c r="B129" s="115">
        <v>74069</v>
      </c>
      <c r="C129" s="117">
        <v>44089.644626307869</v>
      </c>
      <c r="D129" s="113"/>
      <c r="E129" s="99" t="s">
        <v>101</v>
      </c>
      <c r="G129" s="99" t="s">
        <v>54</v>
      </c>
      <c r="H129" s="100">
        <v>7990</v>
      </c>
      <c r="I129" s="118" t="s">
        <v>102</v>
      </c>
      <c r="J129" s="113"/>
      <c r="K129" s="101">
        <v>189939</v>
      </c>
      <c r="L129" s="100">
        <v>7990</v>
      </c>
      <c r="M129" s="119">
        <v>5130500</v>
      </c>
      <c r="N129" s="113"/>
      <c r="O129" s="99" t="s">
        <v>55</v>
      </c>
      <c r="P129" s="118" t="s">
        <v>56</v>
      </c>
      <c r="Q129" s="113"/>
    </row>
    <row r="130" spans="1:17" ht="15" x14ac:dyDescent="0.2">
      <c r="A130" s="116"/>
      <c r="B130" s="116"/>
      <c r="C130" s="120" t="s">
        <v>6</v>
      </c>
      <c r="D130" s="113"/>
      <c r="E130" s="102"/>
      <c r="G130" s="102"/>
      <c r="H130" s="94">
        <v>7990</v>
      </c>
      <c r="I130" s="121"/>
      <c r="J130" s="113"/>
      <c r="K130" s="102"/>
      <c r="L130" s="94">
        <v>7990</v>
      </c>
      <c r="M130" s="121"/>
      <c r="N130" s="113"/>
      <c r="O130" s="102"/>
      <c r="P130" s="121"/>
      <c r="Q130" s="113"/>
    </row>
    <row r="131" spans="1:17" ht="25.5" outlineLevel="1" x14ac:dyDescent="0.2">
      <c r="A131" s="115">
        <v>74168</v>
      </c>
      <c r="B131" s="115">
        <v>74168</v>
      </c>
      <c r="C131" s="117">
        <v>44095.595043090274</v>
      </c>
      <c r="D131" s="113"/>
      <c r="E131" s="99" t="s">
        <v>103</v>
      </c>
      <c r="G131" s="99" t="s">
        <v>54</v>
      </c>
      <c r="H131" s="100">
        <v>16236.9</v>
      </c>
      <c r="I131" s="118" t="s">
        <v>104</v>
      </c>
      <c r="J131" s="113"/>
      <c r="K131" s="101">
        <v>174250</v>
      </c>
      <c r="L131" s="100">
        <v>16236.9</v>
      </c>
      <c r="M131" s="119">
        <v>4340084</v>
      </c>
      <c r="N131" s="113"/>
      <c r="O131" s="99" t="s">
        <v>55</v>
      </c>
      <c r="P131" s="118" t="s">
        <v>56</v>
      </c>
      <c r="Q131" s="113"/>
    </row>
    <row r="132" spans="1:17" ht="25.5" outlineLevel="1" x14ac:dyDescent="0.2">
      <c r="A132" s="122"/>
      <c r="B132" s="122"/>
      <c r="C132" s="117">
        <v>44095.595043090274</v>
      </c>
      <c r="D132" s="113"/>
      <c r="E132" s="99" t="s">
        <v>105</v>
      </c>
      <c r="G132" s="99" t="s">
        <v>54</v>
      </c>
      <c r="H132" s="100">
        <v>600</v>
      </c>
      <c r="I132" s="118" t="s">
        <v>104</v>
      </c>
      <c r="J132" s="113"/>
      <c r="K132" s="101">
        <v>174250</v>
      </c>
      <c r="L132" s="100">
        <v>600</v>
      </c>
      <c r="M132" s="119">
        <v>4340084</v>
      </c>
      <c r="N132" s="113"/>
      <c r="O132" s="99" t="s">
        <v>55</v>
      </c>
      <c r="P132" s="118" t="s">
        <v>56</v>
      </c>
      <c r="Q132" s="113"/>
    </row>
    <row r="133" spans="1:17" ht="25.5" outlineLevel="1" x14ac:dyDescent="0.2">
      <c r="A133" s="122"/>
      <c r="B133" s="122"/>
      <c r="C133" s="117">
        <v>44095.595043090274</v>
      </c>
      <c r="D133" s="113"/>
      <c r="E133" s="99" t="s">
        <v>60</v>
      </c>
      <c r="G133" s="99" t="s">
        <v>54</v>
      </c>
      <c r="H133" s="100">
        <v>230.58</v>
      </c>
      <c r="I133" s="118" t="s">
        <v>104</v>
      </c>
      <c r="J133" s="113"/>
      <c r="K133" s="101">
        <v>174250</v>
      </c>
      <c r="L133" s="100">
        <v>230.58</v>
      </c>
      <c r="M133" s="119">
        <v>4340084</v>
      </c>
      <c r="N133" s="113"/>
      <c r="O133" s="99" t="s">
        <v>55</v>
      </c>
      <c r="P133" s="118" t="s">
        <v>56</v>
      </c>
      <c r="Q133" s="113"/>
    </row>
    <row r="134" spans="1:17" ht="25.5" outlineLevel="1" x14ac:dyDescent="0.2">
      <c r="A134" s="122"/>
      <c r="B134" s="122"/>
      <c r="C134" s="117">
        <v>44095.595043090274</v>
      </c>
      <c r="D134" s="113"/>
      <c r="E134" s="99" t="s">
        <v>73</v>
      </c>
      <c r="G134" s="99" t="s">
        <v>54</v>
      </c>
      <c r="H134" s="100">
        <v>600</v>
      </c>
      <c r="I134" s="118" t="s">
        <v>104</v>
      </c>
      <c r="J134" s="113"/>
      <c r="K134" s="101">
        <v>174250</v>
      </c>
      <c r="L134" s="100">
        <v>600</v>
      </c>
      <c r="M134" s="119">
        <v>4340084</v>
      </c>
      <c r="N134" s="113"/>
      <c r="O134" s="99" t="s">
        <v>55</v>
      </c>
      <c r="P134" s="118" t="s">
        <v>56</v>
      </c>
      <c r="Q134" s="113"/>
    </row>
    <row r="135" spans="1:17" ht="15" x14ac:dyDescent="0.2">
      <c r="A135" s="116"/>
      <c r="B135" s="116"/>
      <c r="C135" s="120" t="s">
        <v>6</v>
      </c>
      <c r="D135" s="113"/>
      <c r="E135" s="102"/>
      <c r="G135" s="102"/>
      <c r="H135" s="94">
        <v>17667.48</v>
      </c>
      <c r="I135" s="121"/>
      <c r="J135" s="113"/>
      <c r="K135" s="102"/>
      <c r="L135" s="94">
        <v>17667.48</v>
      </c>
      <c r="M135" s="121"/>
      <c r="N135" s="113"/>
      <c r="O135" s="102"/>
      <c r="P135" s="121"/>
      <c r="Q135" s="113"/>
    </row>
    <row r="136" spans="1:17" ht="89.25" outlineLevel="1" x14ac:dyDescent="0.2">
      <c r="A136" s="115">
        <v>74182</v>
      </c>
      <c r="B136" s="115">
        <v>74182</v>
      </c>
      <c r="C136" s="117">
        <v>44095.667806597223</v>
      </c>
      <c r="D136" s="113"/>
      <c r="E136" s="99" t="s">
        <v>106</v>
      </c>
      <c r="G136" s="99" t="s">
        <v>54</v>
      </c>
      <c r="H136" s="100">
        <v>57710</v>
      </c>
      <c r="I136" s="118" t="s">
        <v>69</v>
      </c>
      <c r="J136" s="113"/>
      <c r="K136" s="101">
        <v>174245</v>
      </c>
      <c r="L136" s="100">
        <v>57710</v>
      </c>
      <c r="M136" s="119">
        <v>4404033</v>
      </c>
      <c r="N136" s="113"/>
      <c r="O136" s="99" t="s">
        <v>55</v>
      </c>
      <c r="P136" s="118" t="s">
        <v>56</v>
      </c>
      <c r="Q136" s="113"/>
    </row>
    <row r="137" spans="1:17" ht="15" x14ac:dyDescent="0.2">
      <c r="A137" s="116"/>
      <c r="B137" s="116"/>
      <c r="C137" s="120" t="s">
        <v>6</v>
      </c>
      <c r="D137" s="113"/>
      <c r="E137" s="102"/>
      <c r="G137" s="102"/>
      <c r="H137" s="94">
        <v>57710</v>
      </c>
      <c r="I137" s="121"/>
      <c r="J137" s="113"/>
      <c r="K137" s="102"/>
      <c r="L137" s="94">
        <v>57710</v>
      </c>
      <c r="M137" s="121"/>
      <c r="N137" s="113"/>
      <c r="O137" s="102"/>
      <c r="P137" s="121"/>
      <c r="Q137" s="113"/>
    </row>
    <row r="138" spans="1:17" ht="25.5" outlineLevel="1" x14ac:dyDescent="0.2">
      <c r="A138" s="115">
        <v>74196</v>
      </c>
      <c r="B138" s="115">
        <v>74196</v>
      </c>
      <c r="C138" s="117">
        <v>44095.864210729167</v>
      </c>
      <c r="D138" s="113"/>
      <c r="E138" s="99" t="s">
        <v>107</v>
      </c>
      <c r="G138" s="99" t="s">
        <v>54</v>
      </c>
      <c r="H138" s="100">
        <v>115.29</v>
      </c>
      <c r="I138" s="118" t="s">
        <v>108</v>
      </c>
      <c r="J138" s="113"/>
      <c r="K138" s="101">
        <v>174267</v>
      </c>
      <c r="L138" s="100">
        <v>115.29</v>
      </c>
      <c r="M138" s="119">
        <v>4427033</v>
      </c>
      <c r="N138" s="113"/>
      <c r="O138" s="99" t="s">
        <v>55</v>
      </c>
      <c r="P138" s="118" t="s">
        <v>56</v>
      </c>
      <c r="Q138" s="113"/>
    </row>
    <row r="139" spans="1:17" ht="15" x14ac:dyDescent="0.2">
      <c r="A139" s="116"/>
      <c r="B139" s="116"/>
      <c r="C139" s="120" t="s">
        <v>6</v>
      </c>
      <c r="D139" s="113"/>
      <c r="E139" s="102"/>
      <c r="G139" s="102"/>
      <c r="H139" s="94">
        <v>115.29</v>
      </c>
      <c r="I139" s="121"/>
      <c r="J139" s="113"/>
      <c r="K139" s="102"/>
      <c r="L139" s="94">
        <v>115.29</v>
      </c>
      <c r="M139" s="121"/>
      <c r="N139" s="113"/>
      <c r="O139" s="102"/>
      <c r="P139" s="121"/>
      <c r="Q139" s="113"/>
    </row>
    <row r="140" spans="1:17" ht="25.5" outlineLevel="1" x14ac:dyDescent="0.2">
      <c r="A140" s="115">
        <v>74218</v>
      </c>
      <c r="B140" s="115">
        <v>74218</v>
      </c>
      <c r="C140" s="117">
        <v>44097.413425729166</v>
      </c>
      <c r="D140" s="113"/>
      <c r="E140" s="99" t="s">
        <v>109</v>
      </c>
      <c r="G140" s="99" t="s">
        <v>54</v>
      </c>
      <c r="H140" s="100">
        <v>400</v>
      </c>
      <c r="I140" s="118" t="s">
        <v>110</v>
      </c>
      <c r="J140" s="113"/>
      <c r="K140" s="101">
        <v>189939</v>
      </c>
      <c r="L140" s="100">
        <v>400</v>
      </c>
      <c r="M140" s="119">
        <v>5130500</v>
      </c>
      <c r="N140" s="113"/>
      <c r="O140" s="99" t="s">
        <v>55</v>
      </c>
      <c r="P140" s="118" t="s">
        <v>56</v>
      </c>
      <c r="Q140" s="113"/>
    </row>
    <row r="141" spans="1:17" ht="25.5" outlineLevel="1" x14ac:dyDescent="0.2">
      <c r="A141" s="122"/>
      <c r="B141" s="122"/>
      <c r="C141" s="117">
        <v>44097.413425729166</v>
      </c>
      <c r="D141" s="113"/>
      <c r="E141" s="99" t="s">
        <v>81</v>
      </c>
      <c r="G141" s="99" t="s">
        <v>54</v>
      </c>
      <c r="H141" s="100">
        <v>461.16</v>
      </c>
      <c r="I141" s="118" t="s">
        <v>110</v>
      </c>
      <c r="J141" s="113"/>
      <c r="K141" s="101">
        <v>189939</v>
      </c>
      <c r="L141" s="100">
        <v>461.16</v>
      </c>
      <c r="M141" s="119">
        <v>5130500</v>
      </c>
      <c r="N141" s="113"/>
      <c r="O141" s="99" t="s">
        <v>55</v>
      </c>
      <c r="P141" s="118" t="s">
        <v>56</v>
      </c>
      <c r="Q141" s="113"/>
    </row>
    <row r="142" spans="1:17" ht="15" x14ac:dyDescent="0.2">
      <c r="A142" s="116"/>
      <c r="B142" s="116"/>
      <c r="C142" s="120" t="s">
        <v>6</v>
      </c>
      <c r="D142" s="113"/>
      <c r="E142" s="102"/>
      <c r="G142" s="102"/>
      <c r="H142" s="94">
        <v>861.16</v>
      </c>
      <c r="I142" s="121"/>
      <c r="J142" s="113"/>
      <c r="K142" s="102"/>
      <c r="L142" s="94">
        <v>861.16</v>
      </c>
      <c r="M142" s="121"/>
      <c r="N142" s="113"/>
      <c r="O142" s="102"/>
      <c r="P142" s="121"/>
      <c r="Q142" s="113"/>
    </row>
    <row r="143" spans="1:17" ht="63.75" outlineLevel="1" x14ac:dyDescent="0.2">
      <c r="A143" s="115">
        <v>74263</v>
      </c>
      <c r="B143" s="115">
        <v>74263</v>
      </c>
      <c r="C143" s="117">
        <v>44099.539347685182</v>
      </c>
      <c r="D143" s="113"/>
      <c r="E143" s="99" t="s">
        <v>111</v>
      </c>
      <c r="G143" s="99" t="s">
        <v>54</v>
      </c>
      <c r="H143" s="100">
        <v>5565</v>
      </c>
      <c r="I143" s="118" t="s">
        <v>112</v>
      </c>
      <c r="J143" s="113"/>
      <c r="K143" s="101">
        <v>174239</v>
      </c>
      <c r="L143" s="100">
        <v>5565</v>
      </c>
      <c r="M143" s="119">
        <v>4407035</v>
      </c>
      <c r="N143" s="113"/>
      <c r="O143" s="99" t="s">
        <v>55</v>
      </c>
      <c r="P143" s="118" t="s">
        <v>56</v>
      </c>
      <c r="Q143" s="113"/>
    </row>
    <row r="144" spans="1:17" ht="15" x14ac:dyDescent="0.2">
      <c r="A144" s="116"/>
      <c r="B144" s="116"/>
      <c r="C144" s="120" t="s">
        <v>6</v>
      </c>
      <c r="D144" s="113"/>
      <c r="E144" s="102"/>
      <c r="G144" s="102"/>
      <c r="H144" s="94">
        <v>5565</v>
      </c>
      <c r="I144" s="121"/>
      <c r="J144" s="113"/>
      <c r="K144" s="102"/>
      <c r="L144" s="94">
        <v>5565</v>
      </c>
      <c r="M144" s="121"/>
      <c r="N144" s="113"/>
      <c r="O144" s="102"/>
      <c r="P144" s="121"/>
      <c r="Q144" s="113"/>
    </row>
    <row r="145" spans="1:17" ht="51" outlineLevel="1" x14ac:dyDescent="0.2">
      <c r="A145" s="115">
        <v>74335</v>
      </c>
      <c r="B145" s="115">
        <v>74335</v>
      </c>
      <c r="C145" s="117">
        <v>44103.470865243056</v>
      </c>
      <c r="D145" s="113"/>
      <c r="E145" s="99" t="s">
        <v>114</v>
      </c>
      <c r="G145" s="99" t="s">
        <v>54</v>
      </c>
      <c r="H145" s="100">
        <v>43651</v>
      </c>
      <c r="I145" s="118" t="s">
        <v>115</v>
      </c>
      <c r="J145" s="113"/>
      <c r="K145" s="101">
        <v>189939</v>
      </c>
      <c r="L145" s="100">
        <v>43651</v>
      </c>
      <c r="M145" s="119">
        <v>5130500</v>
      </c>
      <c r="N145" s="113"/>
      <c r="O145" s="99" t="s">
        <v>55</v>
      </c>
      <c r="P145" s="118" t="s">
        <v>56</v>
      </c>
      <c r="Q145" s="113"/>
    </row>
    <row r="146" spans="1:17" ht="15" x14ac:dyDescent="0.2">
      <c r="A146" s="116"/>
      <c r="B146" s="116"/>
      <c r="C146" s="120" t="s">
        <v>6</v>
      </c>
      <c r="D146" s="113"/>
      <c r="E146" s="102"/>
      <c r="G146" s="102"/>
      <c r="H146" s="94">
        <v>43651</v>
      </c>
      <c r="I146" s="121"/>
      <c r="J146" s="113"/>
      <c r="K146" s="102"/>
      <c r="L146" s="94">
        <v>43651</v>
      </c>
      <c r="M146" s="121"/>
      <c r="N146" s="113"/>
      <c r="O146" s="102"/>
      <c r="P146" s="121"/>
      <c r="Q146" s="113"/>
    </row>
    <row r="147" spans="1:17" ht="25.5" outlineLevel="1" x14ac:dyDescent="0.2">
      <c r="A147" s="115">
        <v>74404</v>
      </c>
      <c r="B147" s="115">
        <v>74404</v>
      </c>
      <c r="C147" s="117">
        <v>44105.488047569444</v>
      </c>
      <c r="D147" s="113"/>
      <c r="E147" s="99" t="s">
        <v>117</v>
      </c>
      <c r="G147" s="99" t="s">
        <v>54</v>
      </c>
      <c r="H147" s="100">
        <v>9325.2199999999993</v>
      </c>
      <c r="I147" s="118" t="s">
        <v>116</v>
      </c>
      <c r="J147" s="113"/>
      <c r="K147" s="101">
        <v>189939</v>
      </c>
      <c r="L147" s="100">
        <v>9325.2199999999993</v>
      </c>
      <c r="M147" s="119">
        <v>5130500</v>
      </c>
      <c r="N147" s="113"/>
      <c r="O147" s="99" t="s">
        <v>55</v>
      </c>
      <c r="P147" s="118" t="s">
        <v>56</v>
      </c>
      <c r="Q147" s="113"/>
    </row>
    <row r="148" spans="1:17" ht="15" x14ac:dyDescent="0.2">
      <c r="A148" s="116"/>
      <c r="B148" s="116"/>
      <c r="C148" s="120" t="s">
        <v>6</v>
      </c>
      <c r="D148" s="113"/>
      <c r="E148" s="102"/>
      <c r="G148" s="102"/>
      <c r="H148" s="94">
        <v>9325.2199999999993</v>
      </c>
      <c r="I148" s="121"/>
      <c r="J148" s="113"/>
      <c r="K148" s="102"/>
      <c r="L148" s="94">
        <v>9325.2199999999993</v>
      </c>
      <c r="M148" s="121"/>
      <c r="N148" s="113"/>
      <c r="O148" s="102"/>
      <c r="P148" s="121"/>
      <c r="Q148" s="113"/>
    </row>
    <row r="149" spans="1:17" ht="25.5" outlineLevel="1" x14ac:dyDescent="0.2">
      <c r="A149" s="115">
        <v>74536</v>
      </c>
      <c r="B149" s="115">
        <v>74536</v>
      </c>
      <c r="C149" s="117">
        <v>44113.499124884256</v>
      </c>
      <c r="D149" s="113"/>
      <c r="E149" s="99" t="s">
        <v>125</v>
      </c>
      <c r="G149" s="99" t="s">
        <v>54</v>
      </c>
      <c r="H149" s="100">
        <v>1265404.1100000001</v>
      </c>
      <c r="I149" s="118" t="s">
        <v>126</v>
      </c>
      <c r="J149" s="113"/>
      <c r="K149" s="101">
        <v>174227</v>
      </c>
      <c r="L149" s="100">
        <v>1265404.1100000001</v>
      </c>
      <c r="M149" s="119">
        <v>5061143</v>
      </c>
      <c r="N149" s="113"/>
      <c r="O149" s="99" t="s">
        <v>55</v>
      </c>
      <c r="P149" s="118" t="s">
        <v>56</v>
      </c>
      <c r="Q149" s="113"/>
    </row>
    <row r="150" spans="1:17" ht="15" x14ac:dyDescent="0.2">
      <c r="A150" s="116"/>
      <c r="B150" s="116"/>
      <c r="C150" s="120" t="s">
        <v>6</v>
      </c>
      <c r="D150" s="113"/>
      <c r="E150" s="102"/>
      <c r="G150" s="102"/>
      <c r="H150" s="94">
        <v>1265404.1100000001</v>
      </c>
      <c r="I150" s="121"/>
      <c r="J150" s="113"/>
      <c r="K150" s="102"/>
      <c r="L150" s="94">
        <v>1265404.1100000001</v>
      </c>
      <c r="M150" s="121"/>
      <c r="N150" s="113"/>
      <c r="O150" s="102"/>
      <c r="P150" s="121"/>
      <c r="Q150" s="113"/>
    </row>
    <row r="151" spans="1:17" ht="25.5" outlineLevel="1" x14ac:dyDescent="0.2">
      <c r="A151" s="115">
        <v>74560</v>
      </c>
      <c r="B151" s="115">
        <v>74560</v>
      </c>
      <c r="C151" s="117">
        <v>44117.433854745366</v>
      </c>
      <c r="D151" s="113"/>
      <c r="E151" s="99" t="s">
        <v>127</v>
      </c>
      <c r="G151" s="99" t="s">
        <v>54</v>
      </c>
      <c r="H151" s="100">
        <v>21840</v>
      </c>
      <c r="I151" s="118" t="s">
        <v>128</v>
      </c>
      <c r="J151" s="113"/>
      <c r="K151" s="101">
        <v>174269</v>
      </c>
      <c r="L151" s="100">
        <v>21840</v>
      </c>
      <c r="M151" s="119">
        <v>4118550</v>
      </c>
      <c r="N151" s="113"/>
      <c r="O151" s="99" t="s">
        <v>55</v>
      </c>
      <c r="P151" s="118" t="s">
        <v>56</v>
      </c>
      <c r="Q151" s="113"/>
    </row>
    <row r="152" spans="1:17" ht="15" x14ac:dyDescent="0.2">
      <c r="A152" s="116"/>
      <c r="B152" s="116"/>
      <c r="C152" s="120" t="s">
        <v>6</v>
      </c>
      <c r="D152" s="113"/>
      <c r="E152" s="102"/>
      <c r="G152" s="102"/>
      <c r="H152" s="94">
        <v>21840</v>
      </c>
      <c r="I152" s="121"/>
      <c r="J152" s="113"/>
      <c r="K152" s="102"/>
      <c r="L152" s="94">
        <v>21840</v>
      </c>
      <c r="M152" s="121"/>
      <c r="N152" s="113"/>
      <c r="O152" s="102"/>
      <c r="P152" s="121"/>
      <c r="Q152" s="113"/>
    </row>
    <row r="153" spans="1:17" ht="25.5" outlineLevel="1" x14ac:dyDescent="0.2">
      <c r="A153" s="115">
        <v>74566</v>
      </c>
      <c r="B153" s="115">
        <v>74566</v>
      </c>
      <c r="C153" s="117">
        <v>44117.636579976846</v>
      </c>
      <c r="D153" s="113"/>
      <c r="E153" s="99" t="s">
        <v>129</v>
      </c>
      <c r="G153" s="99" t="s">
        <v>54</v>
      </c>
      <c r="H153" s="100">
        <v>38400</v>
      </c>
      <c r="I153" s="118" t="s">
        <v>130</v>
      </c>
      <c r="J153" s="113"/>
      <c r="K153" s="101">
        <v>174237</v>
      </c>
      <c r="L153" s="100">
        <v>38400</v>
      </c>
      <c r="M153" s="119">
        <v>5061127</v>
      </c>
      <c r="N153" s="113"/>
      <c r="O153" s="99" t="s">
        <v>55</v>
      </c>
      <c r="P153" s="118" t="s">
        <v>56</v>
      </c>
      <c r="Q153" s="113"/>
    </row>
    <row r="154" spans="1:17" ht="15" x14ac:dyDescent="0.2">
      <c r="A154" s="116"/>
      <c r="B154" s="116"/>
      <c r="C154" s="120" t="s">
        <v>6</v>
      </c>
      <c r="D154" s="113"/>
      <c r="E154" s="102"/>
      <c r="G154" s="102"/>
      <c r="H154" s="94">
        <v>38400</v>
      </c>
      <c r="I154" s="121"/>
      <c r="J154" s="113"/>
      <c r="K154" s="102"/>
      <c r="L154" s="94">
        <v>38400</v>
      </c>
      <c r="M154" s="121"/>
      <c r="N154" s="113"/>
      <c r="O154" s="102"/>
      <c r="P154" s="121"/>
      <c r="Q154" s="113"/>
    </row>
    <row r="155" spans="1:17" ht="25.5" outlineLevel="1" x14ac:dyDescent="0.2">
      <c r="A155" s="115">
        <v>74639</v>
      </c>
      <c r="B155" s="115">
        <v>74639</v>
      </c>
      <c r="C155" s="117">
        <v>44119.627174687499</v>
      </c>
      <c r="D155" s="113"/>
      <c r="E155" s="99" t="s">
        <v>133</v>
      </c>
      <c r="G155" s="99" t="s">
        <v>54</v>
      </c>
      <c r="H155" s="100">
        <v>101500</v>
      </c>
      <c r="I155" s="118" t="s">
        <v>69</v>
      </c>
      <c r="J155" s="113"/>
      <c r="K155" s="101">
        <v>174245</v>
      </c>
      <c r="L155" s="100">
        <v>101500</v>
      </c>
      <c r="M155" s="119">
        <v>4404033</v>
      </c>
      <c r="N155" s="113"/>
      <c r="O155" s="99" t="s">
        <v>55</v>
      </c>
      <c r="P155" s="118" t="s">
        <v>56</v>
      </c>
      <c r="Q155" s="113"/>
    </row>
    <row r="156" spans="1:17" ht="15" x14ac:dyDescent="0.2">
      <c r="A156" s="116"/>
      <c r="B156" s="116"/>
      <c r="C156" s="120" t="s">
        <v>6</v>
      </c>
      <c r="D156" s="113"/>
      <c r="E156" s="102"/>
      <c r="G156" s="102"/>
      <c r="H156" s="94">
        <v>101500</v>
      </c>
      <c r="I156" s="121"/>
      <c r="J156" s="113"/>
      <c r="K156" s="102"/>
      <c r="L156" s="94">
        <v>101500</v>
      </c>
      <c r="M156" s="121"/>
      <c r="N156" s="113"/>
      <c r="O156" s="102"/>
      <c r="P156" s="121"/>
      <c r="Q156" s="113"/>
    </row>
    <row r="157" spans="1:17" ht="51" outlineLevel="1" x14ac:dyDescent="0.2">
      <c r="A157" s="115">
        <v>74646</v>
      </c>
      <c r="B157" s="115">
        <v>74646</v>
      </c>
      <c r="C157" s="117">
        <v>44119.70838009259</v>
      </c>
      <c r="D157" s="113"/>
      <c r="E157" s="99" t="s">
        <v>134</v>
      </c>
      <c r="G157" s="99" t="s">
        <v>54</v>
      </c>
      <c r="H157" s="100">
        <v>19900</v>
      </c>
      <c r="I157" s="118" t="s">
        <v>135</v>
      </c>
      <c r="J157" s="113"/>
      <c r="K157" s="101">
        <v>174237</v>
      </c>
      <c r="L157" s="100">
        <v>19900</v>
      </c>
      <c r="M157" s="119">
        <v>5061127</v>
      </c>
      <c r="N157" s="113"/>
      <c r="O157" s="99" t="s">
        <v>55</v>
      </c>
      <c r="P157" s="118" t="s">
        <v>56</v>
      </c>
      <c r="Q157" s="113"/>
    </row>
    <row r="158" spans="1:17" ht="15" x14ac:dyDescent="0.2">
      <c r="A158" s="116"/>
      <c r="B158" s="116"/>
      <c r="C158" s="120" t="s">
        <v>6</v>
      </c>
      <c r="D158" s="113"/>
      <c r="E158" s="102"/>
      <c r="G158" s="102"/>
      <c r="H158" s="94">
        <v>19900</v>
      </c>
      <c r="I158" s="121"/>
      <c r="J158" s="113"/>
      <c r="K158" s="102"/>
      <c r="L158" s="94">
        <v>19900</v>
      </c>
      <c r="M158" s="121"/>
      <c r="N158" s="113"/>
      <c r="O158" s="102"/>
      <c r="P158" s="121"/>
      <c r="Q158" s="113"/>
    </row>
    <row r="159" spans="1:17" ht="25.5" outlineLevel="1" x14ac:dyDescent="0.2">
      <c r="A159" s="115">
        <v>74766</v>
      </c>
      <c r="B159" s="115">
        <v>74766</v>
      </c>
      <c r="C159" s="117">
        <v>44126.597345486109</v>
      </c>
      <c r="D159" s="113"/>
      <c r="E159" s="99" t="s">
        <v>136</v>
      </c>
      <c r="G159" s="99" t="s">
        <v>54</v>
      </c>
      <c r="H159" s="100">
        <v>313.87</v>
      </c>
      <c r="I159" s="118" t="s">
        <v>137</v>
      </c>
      <c r="J159" s="113"/>
      <c r="K159" s="101">
        <v>189939</v>
      </c>
      <c r="L159" s="100">
        <v>313.87</v>
      </c>
      <c r="M159" s="119">
        <v>5130500</v>
      </c>
      <c r="N159" s="113"/>
      <c r="O159" s="99" t="s">
        <v>55</v>
      </c>
      <c r="P159" s="118" t="s">
        <v>56</v>
      </c>
      <c r="Q159" s="113"/>
    </row>
    <row r="160" spans="1:17" ht="15" x14ac:dyDescent="0.2">
      <c r="A160" s="116"/>
      <c r="B160" s="116"/>
      <c r="C160" s="120" t="s">
        <v>6</v>
      </c>
      <c r="D160" s="113"/>
      <c r="E160" s="102"/>
      <c r="G160" s="102"/>
      <c r="H160" s="94">
        <v>313.87</v>
      </c>
      <c r="I160" s="121"/>
      <c r="J160" s="113"/>
      <c r="K160" s="102"/>
      <c r="L160" s="94">
        <v>313.87</v>
      </c>
      <c r="M160" s="121"/>
      <c r="N160" s="113"/>
      <c r="O160" s="102"/>
      <c r="P160" s="121"/>
      <c r="Q160" s="113"/>
    </row>
    <row r="161" spans="1:17" ht="38.25" outlineLevel="1" x14ac:dyDescent="0.2">
      <c r="A161" s="115">
        <v>74832</v>
      </c>
      <c r="B161" s="115">
        <v>74832</v>
      </c>
      <c r="C161" s="117">
        <v>44130.668493518519</v>
      </c>
      <c r="D161" s="113"/>
      <c r="E161" s="99" t="s">
        <v>138</v>
      </c>
      <c r="G161" s="99" t="s">
        <v>54</v>
      </c>
      <c r="H161" s="100">
        <v>56787.76</v>
      </c>
      <c r="I161" s="118" t="s">
        <v>139</v>
      </c>
      <c r="J161" s="113"/>
      <c r="K161" s="101">
        <v>174250</v>
      </c>
      <c r="L161" s="100">
        <v>56787.76</v>
      </c>
      <c r="M161" s="119">
        <v>4340084</v>
      </c>
      <c r="N161" s="113"/>
      <c r="O161" s="99" t="s">
        <v>55</v>
      </c>
      <c r="P161" s="118" t="s">
        <v>56</v>
      </c>
      <c r="Q161" s="113"/>
    </row>
    <row r="162" spans="1:17" ht="38.25" outlineLevel="1" x14ac:dyDescent="0.2">
      <c r="A162" s="122"/>
      <c r="B162" s="122"/>
      <c r="C162" s="117">
        <v>44130.668493518519</v>
      </c>
      <c r="D162" s="113"/>
      <c r="E162" s="99" t="s">
        <v>140</v>
      </c>
      <c r="G162" s="99" t="s">
        <v>54</v>
      </c>
      <c r="H162" s="100">
        <v>9260</v>
      </c>
      <c r="I162" s="118" t="s">
        <v>139</v>
      </c>
      <c r="J162" s="113"/>
      <c r="K162" s="101">
        <v>174250</v>
      </c>
      <c r="L162" s="100">
        <v>9260</v>
      </c>
      <c r="M162" s="119">
        <v>4340084</v>
      </c>
      <c r="N162" s="113"/>
      <c r="O162" s="99" t="s">
        <v>55</v>
      </c>
      <c r="P162" s="118" t="s">
        <v>56</v>
      </c>
      <c r="Q162" s="113"/>
    </row>
    <row r="163" spans="1:17" ht="25.5" outlineLevel="1" x14ac:dyDescent="0.2">
      <c r="A163" s="122"/>
      <c r="B163" s="122"/>
      <c r="C163" s="117">
        <v>44130.668493518519</v>
      </c>
      <c r="D163" s="113"/>
      <c r="E163" s="99" t="s">
        <v>141</v>
      </c>
      <c r="G163" s="99" t="s">
        <v>54</v>
      </c>
      <c r="H163" s="100">
        <v>61600</v>
      </c>
      <c r="I163" s="118" t="s">
        <v>139</v>
      </c>
      <c r="J163" s="113"/>
      <c r="K163" s="101">
        <v>174250</v>
      </c>
      <c r="L163" s="100">
        <v>61600</v>
      </c>
      <c r="M163" s="119">
        <v>4340084</v>
      </c>
      <c r="N163" s="113"/>
      <c r="O163" s="99" t="s">
        <v>55</v>
      </c>
      <c r="P163" s="118" t="s">
        <v>56</v>
      </c>
      <c r="Q163" s="113"/>
    </row>
    <row r="164" spans="1:17" ht="15" x14ac:dyDescent="0.2">
      <c r="A164" s="116"/>
      <c r="B164" s="116"/>
      <c r="C164" s="120" t="s">
        <v>6</v>
      </c>
      <c r="D164" s="113"/>
      <c r="E164" s="102"/>
      <c r="G164" s="102"/>
      <c r="H164" s="94">
        <v>127647.76</v>
      </c>
      <c r="I164" s="121"/>
      <c r="J164" s="113"/>
      <c r="K164" s="102"/>
      <c r="L164" s="94">
        <v>127647.76</v>
      </c>
      <c r="M164" s="121"/>
      <c r="N164" s="113"/>
      <c r="O164" s="102"/>
      <c r="P164" s="121"/>
      <c r="Q164" s="113"/>
    </row>
    <row r="165" spans="1:17" ht="25.5" outlineLevel="1" x14ac:dyDescent="0.2">
      <c r="A165" s="115">
        <v>74833</v>
      </c>
      <c r="B165" s="115">
        <v>74833</v>
      </c>
      <c r="C165" s="117">
        <v>44130.673439039347</v>
      </c>
      <c r="D165" s="113"/>
      <c r="E165" s="99" t="s">
        <v>141</v>
      </c>
      <c r="G165" s="99" t="s">
        <v>54</v>
      </c>
      <c r="H165" s="100">
        <v>30000</v>
      </c>
      <c r="I165" s="118" t="s">
        <v>139</v>
      </c>
      <c r="J165" s="113"/>
      <c r="K165" s="101">
        <v>174250</v>
      </c>
      <c r="L165" s="100">
        <v>30000</v>
      </c>
      <c r="M165" s="119">
        <v>4377084</v>
      </c>
      <c r="N165" s="113"/>
      <c r="O165" s="99" t="s">
        <v>55</v>
      </c>
      <c r="P165" s="118" t="s">
        <v>56</v>
      </c>
      <c r="Q165" s="113"/>
    </row>
    <row r="166" spans="1:17" ht="15" x14ac:dyDescent="0.2">
      <c r="A166" s="116"/>
      <c r="B166" s="116"/>
      <c r="C166" s="120" t="s">
        <v>6</v>
      </c>
      <c r="D166" s="113"/>
      <c r="E166" s="102"/>
      <c r="G166" s="102"/>
      <c r="H166" s="94">
        <v>30000</v>
      </c>
      <c r="I166" s="121"/>
      <c r="J166" s="113"/>
      <c r="K166" s="102"/>
      <c r="L166" s="94">
        <v>30000</v>
      </c>
      <c r="M166" s="121"/>
      <c r="N166" s="113"/>
      <c r="O166" s="102"/>
      <c r="P166" s="121"/>
      <c r="Q166" s="113"/>
    </row>
    <row r="167" spans="1:17" ht="25.5" outlineLevel="1" x14ac:dyDescent="0.2">
      <c r="A167" s="115">
        <v>74875</v>
      </c>
      <c r="B167" s="115">
        <v>74875</v>
      </c>
      <c r="C167" s="117">
        <v>44132.481060844904</v>
      </c>
      <c r="D167" s="113"/>
      <c r="E167" s="99" t="s">
        <v>167</v>
      </c>
      <c r="G167" s="99" t="s">
        <v>54</v>
      </c>
      <c r="H167" s="100">
        <v>167227.76</v>
      </c>
      <c r="I167" s="118" t="s">
        <v>168</v>
      </c>
      <c r="J167" s="113"/>
      <c r="K167" s="101">
        <v>174252</v>
      </c>
      <c r="L167" s="100">
        <v>167227.76</v>
      </c>
      <c r="M167" s="119">
        <v>4430043</v>
      </c>
      <c r="N167" s="113"/>
      <c r="O167" s="99" t="s">
        <v>55</v>
      </c>
      <c r="P167" s="118" t="s">
        <v>56</v>
      </c>
      <c r="Q167" s="113"/>
    </row>
    <row r="168" spans="1:17" ht="15" x14ac:dyDescent="0.2">
      <c r="A168" s="116"/>
      <c r="B168" s="116"/>
      <c r="C168" s="120" t="s">
        <v>6</v>
      </c>
      <c r="D168" s="113"/>
      <c r="E168" s="102"/>
      <c r="G168" s="102"/>
      <c r="H168" s="94">
        <v>167227.76</v>
      </c>
      <c r="I168" s="121"/>
      <c r="J168" s="113"/>
      <c r="K168" s="102"/>
      <c r="L168" s="94">
        <v>167227.76</v>
      </c>
      <c r="M168" s="121"/>
      <c r="N168" s="113"/>
      <c r="O168" s="102"/>
      <c r="P168" s="121"/>
      <c r="Q168" s="113"/>
    </row>
    <row r="169" spans="1:17" ht="25.5" outlineLevel="1" x14ac:dyDescent="0.2">
      <c r="A169" s="115">
        <v>74894</v>
      </c>
      <c r="B169" s="115">
        <v>74894</v>
      </c>
      <c r="C169" s="117">
        <v>44133.41890517361</v>
      </c>
      <c r="D169" s="113"/>
      <c r="E169" s="99" t="s">
        <v>165</v>
      </c>
      <c r="G169" s="99" t="s">
        <v>54</v>
      </c>
      <c r="H169" s="100">
        <v>13900</v>
      </c>
      <c r="I169" s="118" t="s">
        <v>166</v>
      </c>
      <c r="J169" s="113"/>
      <c r="K169" s="101">
        <v>174245</v>
      </c>
      <c r="L169" s="100">
        <v>13900</v>
      </c>
      <c r="M169" s="119">
        <v>4404033</v>
      </c>
      <c r="N169" s="113"/>
      <c r="O169" s="99" t="s">
        <v>55</v>
      </c>
      <c r="P169" s="118" t="s">
        <v>56</v>
      </c>
      <c r="Q169" s="113"/>
    </row>
    <row r="170" spans="1:17" ht="15" x14ac:dyDescent="0.2">
      <c r="A170" s="116"/>
      <c r="B170" s="116"/>
      <c r="C170" s="120" t="s">
        <v>6</v>
      </c>
      <c r="D170" s="113"/>
      <c r="E170" s="102"/>
      <c r="G170" s="102"/>
      <c r="H170" s="94">
        <v>13900</v>
      </c>
      <c r="I170" s="121"/>
      <c r="J170" s="113"/>
      <c r="K170" s="102"/>
      <c r="L170" s="94">
        <v>13900</v>
      </c>
      <c r="M170" s="121"/>
      <c r="N170" s="113"/>
      <c r="O170" s="102"/>
      <c r="P170" s="121"/>
      <c r="Q170" s="113"/>
    </row>
    <row r="171" spans="1:17" ht="25.5" outlineLevel="1" x14ac:dyDescent="0.2">
      <c r="A171" s="115">
        <v>74951</v>
      </c>
      <c r="B171" s="115">
        <v>74951</v>
      </c>
      <c r="C171" s="117">
        <v>44135.793096724534</v>
      </c>
      <c r="D171" s="113"/>
      <c r="E171" s="99" t="s">
        <v>181</v>
      </c>
      <c r="G171" s="99" t="s">
        <v>54</v>
      </c>
      <c r="H171" s="100">
        <v>350000</v>
      </c>
      <c r="I171" s="118" t="s">
        <v>182</v>
      </c>
      <c r="J171" s="113"/>
      <c r="K171" s="101">
        <v>174145</v>
      </c>
      <c r="L171" s="100">
        <v>350000</v>
      </c>
      <c r="M171" s="119">
        <v>1472040</v>
      </c>
      <c r="N171" s="113"/>
      <c r="O171" s="99" t="s">
        <v>55</v>
      </c>
      <c r="P171" s="118" t="s">
        <v>56</v>
      </c>
      <c r="Q171" s="113"/>
    </row>
    <row r="172" spans="1:17" ht="15" x14ac:dyDescent="0.2">
      <c r="A172" s="116"/>
      <c r="B172" s="116"/>
      <c r="C172" s="120" t="s">
        <v>6</v>
      </c>
      <c r="D172" s="113"/>
      <c r="E172" s="102"/>
      <c r="G172" s="102"/>
      <c r="H172" s="94">
        <v>350000</v>
      </c>
      <c r="I172" s="121"/>
      <c r="J172" s="113"/>
      <c r="K172" s="102"/>
      <c r="L172" s="94">
        <v>350000</v>
      </c>
      <c r="M172" s="121"/>
      <c r="N172" s="113"/>
      <c r="O172" s="102"/>
      <c r="P172" s="121"/>
      <c r="Q172" s="113"/>
    </row>
    <row r="173" spans="1:17" ht="25.5" outlineLevel="1" x14ac:dyDescent="0.2">
      <c r="A173" s="115">
        <v>74990</v>
      </c>
      <c r="B173" s="115">
        <v>74990</v>
      </c>
      <c r="C173" s="117">
        <v>44138.838333831016</v>
      </c>
      <c r="D173" s="113"/>
      <c r="E173" s="99" t="s">
        <v>118</v>
      </c>
      <c r="G173" s="99" t="s">
        <v>54</v>
      </c>
      <c r="H173" s="100">
        <v>551</v>
      </c>
      <c r="I173" s="118" t="s">
        <v>120</v>
      </c>
      <c r="J173" s="113"/>
      <c r="K173" s="101">
        <v>174263</v>
      </c>
      <c r="L173" s="100">
        <v>551</v>
      </c>
      <c r="M173" s="119">
        <v>4001045</v>
      </c>
      <c r="N173" s="113"/>
      <c r="O173" s="99" t="s">
        <v>55</v>
      </c>
      <c r="P173" s="118" t="s">
        <v>56</v>
      </c>
      <c r="Q173" s="113"/>
    </row>
    <row r="174" spans="1:17" ht="25.5" outlineLevel="1" x14ac:dyDescent="0.2">
      <c r="A174" s="122"/>
      <c r="B174" s="122"/>
      <c r="C174" s="117">
        <v>44138.838333831016</v>
      </c>
      <c r="D174" s="113"/>
      <c r="E174" s="99" t="s">
        <v>118</v>
      </c>
      <c r="G174" s="99" t="s">
        <v>54</v>
      </c>
      <c r="H174" s="100">
        <v>170</v>
      </c>
      <c r="I174" s="118" t="s">
        <v>119</v>
      </c>
      <c r="J174" s="113"/>
      <c r="K174" s="101">
        <v>174263</v>
      </c>
      <c r="L174" s="100">
        <v>170</v>
      </c>
      <c r="M174" s="119">
        <v>4001045</v>
      </c>
      <c r="N174" s="113"/>
      <c r="O174" s="99" t="s">
        <v>55</v>
      </c>
      <c r="P174" s="118" t="s">
        <v>56</v>
      </c>
      <c r="Q174" s="113"/>
    </row>
    <row r="175" spans="1:17" ht="25.5" outlineLevel="1" x14ac:dyDescent="0.2">
      <c r="A175" s="122"/>
      <c r="B175" s="122"/>
      <c r="C175" s="117">
        <v>44138.838333831016</v>
      </c>
      <c r="D175" s="113"/>
      <c r="E175" s="99" t="s">
        <v>118</v>
      </c>
      <c r="G175" s="99" t="s">
        <v>54</v>
      </c>
      <c r="H175" s="100">
        <v>297</v>
      </c>
      <c r="I175" s="118" t="s">
        <v>183</v>
      </c>
      <c r="J175" s="113"/>
      <c r="K175" s="101">
        <v>174263</v>
      </c>
      <c r="L175" s="100">
        <v>297</v>
      </c>
      <c r="M175" s="119">
        <v>4001045</v>
      </c>
      <c r="N175" s="113"/>
      <c r="O175" s="99" t="s">
        <v>55</v>
      </c>
      <c r="P175" s="118" t="s">
        <v>56</v>
      </c>
      <c r="Q175" s="113"/>
    </row>
    <row r="176" spans="1:17" ht="25.5" outlineLevel="1" x14ac:dyDescent="0.2">
      <c r="A176" s="122"/>
      <c r="B176" s="122"/>
      <c r="C176" s="117">
        <v>44138.838333831016</v>
      </c>
      <c r="D176" s="113"/>
      <c r="E176" s="99" t="s">
        <v>118</v>
      </c>
      <c r="G176" s="99" t="s">
        <v>54</v>
      </c>
      <c r="H176" s="100">
        <v>297</v>
      </c>
      <c r="I176" s="118" t="s">
        <v>121</v>
      </c>
      <c r="J176" s="113"/>
      <c r="K176" s="101">
        <v>174263</v>
      </c>
      <c r="L176" s="100">
        <v>297</v>
      </c>
      <c r="M176" s="119">
        <v>4001045</v>
      </c>
      <c r="N176" s="113"/>
      <c r="O176" s="99" t="s">
        <v>55</v>
      </c>
      <c r="P176" s="118" t="s">
        <v>56</v>
      </c>
      <c r="Q176" s="113"/>
    </row>
    <row r="177" spans="1:17" ht="25.5" outlineLevel="1" x14ac:dyDescent="0.2">
      <c r="A177" s="122"/>
      <c r="B177" s="122"/>
      <c r="C177" s="117">
        <v>44138.838333831016</v>
      </c>
      <c r="D177" s="113"/>
      <c r="E177" s="99" t="s">
        <v>118</v>
      </c>
      <c r="G177" s="99" t="s">
        <v>54</v>
      </c>
      <c r="H177" s="100">
        <v>482.98</v>
      </c>
      <c r="I177" s="118" t="s">
        <v>122</v>
      </c>
      <c r="J177" s="113"/>
      <c r="K177" s="101">
        <v>174263</v>
      </c>
      <c r="L177" s="100">
        <v>482.98</v>
      </c>
      <c r="M177" s="119">
        <v>4001045</v>
      </c>
      <c r="N177" s="113"/>
      <c r="O177" s="99" t="s">
        <v>55</v>
      </c>
      <c r="P177" s="118" t="s">
        <v>56</v>
      </c>
      <c r="Q177" s="113"/>
    </row>
    <row r="178" spans="1:17" ht="25.5" outlineLevel="1" x14ac:dyDescent="0.2">
      <c r="A178" s="122"/>
      <c r="B178" s="122"/>
      <c r="C178" s="117">
        <v>44138.838333831016</v>
      </c>
      <c r="D178" s="113"/>
      <c r="E178" s="99" t="s">
        <v>118</v>
      </c>
      <c r="G178" s="99" t="s">
        <v>54</v>
      </c>
      <c r="H178" s="100">
        <v>297</v>
      </c>
      <c r="I178" s="118" t="s">
        <v>184</v>
      </c>
      <c r="J178" s="113"/>
      <c r="K178" s="101">
        <v>174263</v>
      </c>
      <c r="L178" s="100">
        <v>297</v>
      </c>
      <c r="M178" s="119">
        <v>4001045</v>
      </c>
      <c r="N178" s="113"/>
      <c r="O178" s="99" t="s">
        <v>55</v>
      </c>
      <c r="P178" s="118" t="s">
        <v>56</v>
      </c>
      <c r="Q178" s="113"/>
    </row>
    <row r="179" spans="1:17" ht="25.5" outlineLevel="1" x14ac:dyDescent="0.2">
      <c r="A179" s="122"/>
      <c r="B179" s="122"/>
      <c r="C179" s="117">
        <v>44138.838333831016</v>
      </c>
      <c r="D179" s="113"/>
      <c r="E179" s="99" t="s">
        <v>118</v>
      </c>
      <c r="G179" s="99" t="s">
        <v>54</v>
      </c>
      <c r="H179" s="100">
        <v>791</v>
      </c>
      <c r="I179" s="118" t="s">
        <v>123</v>
      </c>
      <c r="J179" s="113"/>
      <c r="K179" s="101">
        <v>174263</v>
      </c>
      <c r="L179" s="100">
        <v>791</v>
      </c>
      <c r="M179" s="119">
        <v>4001045</v>
      </c>
      <c r="N179" s="113"/>
      <c r="O179" s="99" t="s">
        <v>55</v>
      </c>
      <c r="P179" s="118" t="s">
        <v>56</v>
      </c>
      <c r="Q179" s="113"/>
    </row>
    <row r="180" spans="1:17" ht="25.5" outlineLevel="1" x14ac:dyDescent="0.2">
      <c r="A180" s="122"/>
      <c r="B180" s="122"/>
      <c r="C180" s="117">
        <v>44138.838333831016</v>
      </c>
      <c r="D180" s="113"/>
      <c r="E180" s="99" t="s">
        <v>124</v>
      </c>
      <c r="G180" s="99" t="s">
        <v>54</v>
      </c>
      <c r="H180" s="100">
        <v>577</v>
      </c>
      <c r="I180" s="118" t="s">
        <v>68</v>
      </c>
      <c r="J180" s="113"/>
      <c r="K180" s="101">
        <v>174263</v>
      </c>
      <c r="L180" s="100">
        <v>577</v>
      </c>
      <c r="M180" s="119">
        <v>4001045</v>
      </c>
      <c r="N180" s="113"/>
      <c r="O180" s="99" t="s">
        <v>55</v>
      </c>
      <c r="P180" s="118" t="s">
        <v>56</v>
      </c>
      <c r="Q180" s="113"/>
    </row>
    <row r="181" spans="1:17" ht="15" x14ac:dyDescent="0.2">
      <c r="A181" s="116"/>
      <c r="B181" s="116"/>
      <c r="C181" s="120" t="s">
        <v>6</v>
      </c>
      <c r="D181" s="113"/>
      <c r="E181" s="102"/>
      <c r="G181" s="102"/>
      <c r="H181" s="94">
        <v>3462.98</v>
      </c>
      <c r="I181" s="121"/>
      <c r="J181" s="113"/>
      <c r="K181" s="102"/>
      <c r="L181" s="94">
        <v>3462.98</v>
      </c>
      <c r="M181" s="121"/>
      <c r="N181" s="113"/>
      <c r="O181" s="102"/>
      <c r="P181" s="121"/>
      <c r="Q181" s="113"/>
    </row>
    <row r="182" spans="1:17" ht="25.5" outlineLevel="1" x14ac:dyDescent="0.2">
      <c r="A182" s="115">
        <v>75065</v>
      </c>
      <c r="B182" s="115">
        <v>75065</v>
      </c>
      <c r="C182" s="117">
        <v>44141.720425543979</v>
      </c>
      <c r="D182" s="113"/>
      <c r="E182" s="99" t="s">
        <v>185</v>
      </c>
      <c r="G182" s="99" t="s">
        <v>54</v>
      </c>
      <c r="H182" s="100">
        <v>418498</v>
      </c>
      <c r="I182" s="118" t="s">
        <v>186</v>
      </c>
      <c r="J182" s="113"/>
      <c r="K182" s="101">
        <v>174145</v>
      </c>
      <c r="L182" s="100">
        <v>418498</v>
      </c>
      <c r="M182" s="119">
        <v>1472040</v>
      </c>
      <c r="N182" s="113"/>
      <c r="O182" s="99" t="s">
        <v>55</v>
      </c>
      <c r="P182" s="118" t="s">
        <v>56</v>
      </c>
      <c r="Q182" s="113"/>
    </row>
    <row r="183" spans="1:17" ht="15" x14ac:dyDescent="0.2">
      <c r="A183" s="116"/>
      <c r="B183" s="116"/>
      <c r="C183" s="120" t="s">
        <v>6</v>
      </c>
      <c r="D183" s="113"/>
      <c r="E183" s="102"/>
      <c r="G183" s="102"/>
      <c r="H183" s="94">
        <v>418498</v>
      </c>
      <c r="I183" s="121"/>
      <c r="J183" s="113"/>
      <c r="K183" s="102"/>
      <c r="L183" s="94">
        <v>418498</v>
      </c>
      <c r="M183" s="121"/>
      <c r="N183" s="113"/>
      <c r="O183" s="102"/>
      <c r="P183" s="121"/>
      <c r="Q183" s="113"/>
    </row>
    <row r="184" spans="1:17" ht="25.5" outlineLevel="1" x14ac:dyDescent="0.2">
      <c r="A184" s="115">
        <v>75090</v>
      </c>
      <c r="B184" s="115">
        <v>75090</v>
      </c>
      <c r="C184" s="117">
        <v>44144.374921446761</v>
      </c>
      <c r="D184" s="113"/>
      <c r="E184" s="99" t="s">
        <v>187</v>
      </c>
      <c r="G184" s="99" t="s">
        <v>54</v>
      </c>
      <c r="H184" s="100">
        <v>78270.92</v>
      </c>
      <c r="I184" s="118" t="s">
        <v>99</v>
      </c>
      <c r="J184" s="113"/>
      <c r="K184" s="101">
        <v>174232</v>
      </c>
      <c r="L184" s="100">
        <v>78270.92</v>
      </c>
      <c r="M184" s="119">
        <v>5130100</v>
      </c>
      <c r="N184" s="113"/>
      <c r="O184" s="99" t="s">
        <v>55</v>
      </c>
      <c r="P184" s="118" t="s">
        <v>56</v>
      </c>
      <c r="Q184" s="113"/>
    </row>
    <row r="185" spans="1:17" ht="15" x14ac:dyDescent="0.2">
      <c r="A185" s="116"/>
      <c r="B185" s="116"/>
      <c r="C185" s="120" t="s">
        <v>6</v>
      </c>
      <c r="D185" s="113"/>
      <c r="E185" s="102"/>
      <c r="G185" s="102"/>
      <c r="H185" s="94">
        <v>78270.92</v>
      </c>
      <c r="I185" s="121"/>
      <c r="J185" s="113"/>
      <c r="K185" s="102"/>
      <c r="L185" s="94">
        <v>78270.92</v>
      </c>
      <c r="M185" s="121"/>
      <c r="N185" s="113"/>
      <c r="O185" s="102"/>
      <c r="P185" s="121"/>
      <c r="Q185" s="113"/>
    </row>
    <row r="186" spans="1:17" ht="38.25" outlineLevel="1" x14ac:dyDescent="0.2">
      <c r="A186" s="115">
        <v>75126</v>
      </c>
      <c r="B186" s="115">
        <v>75126</v>
      </c>
      <c r="C186" s="117">
        <v>44144.785379085646</v>
      </c>
      <c r="D186" s="113"/>
      <c r="E186" s="99" t="s">
        <v>190</v>
      </c>
      <c r="G186" s="99" t="s">
        <v>54</v>
      </c>
      <c r="H186" s="100">
        <v>3330</v>
      </c>
      <c r="I186" s="118" t="s">
        <v>69</v>
      </c>
      <c r="J186" s="113"/>
      <c r="K186" s="101">
        <v>174234</v>
      </c>
      <c r="L186" s="100">
        <v>3330</v>
      </c>
      <c r="M186" s="119">
        <v>4147999</v>
      </c>
      <c r="N186" s="113"/>
      <c r="O186" s="99" t="s">
        <v>55</v>
      </c>
      <c r="P186" s="118" t="s">
        <v>56</v>
      </c>
      <c r="Q186" s="113"/>
    </row>
    <row r="187" spans="1:17" ht="15" x14ac:dyDescent="0.2">
      <c r="A187" s="116"/>
      <c r="B187" s="116"/>
      <c r="C187" s="120" t="s">
        <v>6</v>
      </c>
      <c r="D187" s="113"/>
      <c r="E187" s="102"/>
      <c r="G187" s="102"/>
      <c r="H187" s="94">
        <v>3330</v>
      </c>
      <c r="I187" s="121"/>
      <c r="J187" s="113"/>
      <c r="K187" s="102"/>
      <c r="L187" s="94">
        <v>3330</v>
      </c>
      <c r="M187" s="121"/>
      <c r="N187" s="113"/>
      <c r="O187" s="102"/>
      <c r="P187" s="121"/>
      <c r="Q187" s="113"/>
    </row>
    <row r="188" spans="1:17" ht="25.5" outlineLevel="1" x14ac:dyDescent="0.2">
      <c r="A188" s="115">
        <v>75127</v>
      </c>
      <c r="B188" s="115">
        <v>75127</v>
      </c>
      <c r="C188" s="117">
        <v>44144.831976817128</v>
      </c>
      <c r="D188" s="113"/>
      <c r="E188" s="99" t="s">
        <v>191</v>
      </c>
      <c r="G188" s="99" t="s">
        <v>54</v>
      </c>
      <c r="H188" s="100">
        <v>8880</v>
      </c>
      <c r="I188" s="118" t="s">
        <v>69</v>
      </c>
      <c r="J188" s="113"/>
      <c r="K188" s="101">
        <v>174239</v>
      </c>
      <c r="L188" s="100">
        <v>8880</v>
      </c>
      <c r="M188" s="119">
        <v>4407035</v>
      </c>
      <c r="N188" s="113"/>
      <c r="O188" s="99" t="s">
        <v>55</v>
      </c>
      <c r="P188" s="118" t="s">
        <v>56</v>
      </c>
      <c r="Q188" s="113"/>
    </row>
    <row r="189" spans="1:17" ht="15" x14ac:dyDescent="0.2">
      <c r="A189" s="116"/>
      <c r="B189" s="116"/>
      <c r="C189" s="120" t="s">
        <v>6</v>
      </c>
      <c r="D189" s="113"/>
      <c r="E189" s="102"/>
      <c r="G189" s="102"/>
      <c r="H189" s="94">
        <v>8880</v>
      </c>
      <c r="I189" s="121"/>
      <c r="J189" s="113"/>
      <c r="K189" s="102"/>
      <c r="L189" s="94">
        <v>8880</v>
      </c>
      <c r="M189" s="121"/>
      <c r="N189" s="113"/>
      <c r="O189" s="102"/>
      <c r="P189" s="121"/>
      <c r="Q189" s="113"/>
    </row>
    <row r="190" spans="1:17" ht="25.5" outlineLevel="1" x14ac:dyDescent="0.2">
      <c r="A190" s="115">
        <v>75201</v>
      </c>
      <c r="B190" s="115">
        <v>75201</v>
      </c>
      <c r="C190" s="117">
        <v>44146.477160682865</v>
      </c>
      <c r="D190" s="113"/>
      <c r="E190" s="99" t="s">
        <v>192</v>
      </c>
      <c r="G190" s="99" t="s">
        <v>54</v>
      </c>
      <c r="H190" s="100">
        <v>49787.55</v>
      </c>
      <c r="I190" s="118" t="s">
        <v>193</v>
      </c>
      <c r="J190" s="113"/>
      <c r="K190" s="101">
        <v>174237</v>
      </c>
      <c r="L190" s="100">
        <v>49787.55</v>
      </c>
      <c r="M190" s="119">
        <v>5061127</v>
      </c>
      <c r="N190" s="113"/>
      <c r="O190" s="99" t="s">
        <v>55</v>
      </c>
      <c r="P190" s="118" t="s">
        <v>56</v>
      </c>
      <c r="Q190" s="113"/>
    </row>
    <row r="191" spans="1:17" ht="15" x14ac:dyDescent="0.2">
      <c r="A191" s="116"/>
      <c r="B191" s="116"/>
      <c r="C191" s="120" t="s">
        <v>6</v>
      </c>
      <c r="D191" s="113"/>
      <c r="E191" s="102"/>
      <c r="G191" s="102"/>
      <c r="H191" s="94">
        <v>49787.55</v>
      </c>
      <c r="I191" s="121"/>
      <c r="J191" s="113"/>
      <c r="K191" s="102"/>
      <c r="L191" s="94">
        <v>49787.55</v>
      </c>
      <c r="M191" s="121"/>
      <c r="N191" s="113"/>
      <c r="O191" s="102"/>
      <c r="P191" s="121"/>
      <c r="Q191" s="113"/>
    </row>
    <row r="192" spans="1:17" ht="38.25" outlineLevel="1" x14ac:dyDescent="0.2">
      <c r="A192" s="115">
        <v>75215</v>
      </c>
      <c r="B192" s="115">
        <v>75215</v>
      </c>
      <c r="C192" s="117">
        <v>44146.622172604162</v>
      </c>
      <c r="D192" s="113"/>
      <c r="E192" s="99" t="s">
        <v>194</v>
      </c>
      <c r="G192" s="99" t="s">
        <v>54</v>
      </c>
      <c r="H192" s="100">
        <v>2005.95</v>
      </c>
      <c r="I192" s="118" t="s">
        <v>195</v>
      </c>
      <c r="J192" s="113"/>
      <c r="K192" s="101">
        <v>174232</v>
      </c>
      <c r="L192" s="100">
        <v>2005.95</v>
      </c>
      <c r="M192" s="119">
        <v>5130100</v>
      </c>
      <c r="N192" s="113"/>
      <c r="O192" s="99" t="s">
        <v>55</v>
      </c>
      <c r="P192" s="118" t="s">
        <v>56</v>
      </c>
      <c r="Q192" s="113"/>
    </row>
    <row r="193" spans="1:17" ht="15" x14ac:dyDescent="0.2">
      <c r="A193" s="116"/>
      <c r="B193" s="116"/>
      <c r="C193" s="120" t="s">
        <v>6</v>
      </c>
      <c r="D193" s="113"/>
      <c r="E193" s="102"/>
      <c r="G193" s="102"/>
      <c r="H193" s="94">
        <v>2005.95</v>
      </c>
      <c r="I193" s="121"/>
      <c r="J193" s="113"/>
      <c r="K193" s="102"/>
      <c r="L193" s="94">
        <v>2005.95</v>
      </c>
      <c r="M193" s="121"/>
      <c r="N193" s="113"/>
      <c r="O193" s="102"/>
      <c r="P193" s="121"/>
      <c r="Q193" s="113"/>
    </row>
    <row r="194" spans="1:17" ht="25.5" outlineLevel="1" x14ac:dyDescent="0.2">
      <c r="A194" s="115">
        <v>75216</v>
      </c>
      <c r="B194" s="115">
        <v>75216</v>
      </c>
      <c r="C194" s="117">
        <v>44146.625663425926</v>
      </c>
      <c r="D194" s="113"/>
      <c r="E194" s="99" t="s">
        <v>196</v>
      </c>
      <c r="G194" s="99" t="s">
        <v>54</v>
      </c>
      <c r="H194" s="100">
        <v>6850</v>
      </c>
      <c r="I194" s="118" t="s">
        <v>69</v>
      </c>
      <c r="J194" s="113"/>
      <c r="K194" s="101">
        <v>174234</v>
      </c>
      <c r="L194" s="100">
        <v>6850</v>
      </c>
      <c r="M194" s="119">
        <v>4147999</v>
      </c>
      <c r="N194" s="113"/>
      <c r="O194" s="99" t="s">
        <v>55</v>
      </c>
      <c r="P194" s="118" t="s">
        <v>56</v>
      </c>
      <c r="Q194" s="113"/>
    </row>
    <row r="195" spans="1:17" ht="15" x14ac:dyDescent="0.2">
      <c r="A195" s="116"/>
      <c r="B195" s="116"/>
      <c r="C195" s="120" t="s">
        <v>6</v>
      </c>
      <c r="D195" s="113"/>
      <c r="E195" s="102"/>
      <c r="G195" s="102"/>
      <c r="H195" s="94">
        <v>6850</v>
      </c>
      <c r="I195" s="121"/>
      <c r="J195" s="113"/>
      <c r="K195" s="102"/>
      <c r="L195" s="94">
        <v>6850</v>
      </c>
      <c r="M195" s="121"/>
      <c r="N195" s="113"/>
      <c r="O195" s="102"/>
      <c r="P195" s="121"/>
      <c r="Q195" s="113"/>
    </row>
    <row r="196" spans="1:17" ht="25.5" outlineLevel="1" x14ac:dyDescent="0.2">
      <c r="A196" s="115">
        <v>75218</v>
      </c>
      <c r="B196" s="115">
        <v>75218</v>
      </c>
      <c r="C196" s="117">
        <v>44146.670959756942</v>
      </c>
      <c r="D196" s="113"/>
      <c r="E196" s="99" t="s">
        <v>197</v>
      </c>
      <c r="G196" s="99" t="s">
        <v>54</v>
      </c>
      <c r="H196" s="100">
        <v>1387.5</v>
      </c>
      <c r="I196" s="118" t="s">
        <v>69</v>
      </c>
      <c r="J196" s="113"/>
      <c r="K196" s="101">
        <v>174232</v>
      </c>
      <c r="L196" s="100">
        <v>1387.5</v>
      </c>
      <c r="M196" s="119">
        <v>5130100</v>
      </c>
      <c r="N196" s="113"/>
      <c r="O196" s="99" t="s">
        <v>55</v>
      </c>
      <c r="P196" s="118" t="s">
        <v>56</v>
      </c>
      <c r="Q196" s="113"/>
    </row>
    <row r="197" spans="1:17" ht="15" x14ac:dyDescent="0.2">
      <c r="A197" s="116"/>
      <c r="B197" s="116"/>
      <c r="C197" s="120" t="s">
        <v>6</v>
      </c>
      <c r="D197" s="113"/>
      <c r="E197" s="102"/>
      <c r="G197" s="102"/>
      <c r="H197" s="94">
        <v>1387.5</v>
      </c>
      <c r="I197" s="121"/>
      <c r="J197" s="113"/>
      <c r="K197" s="102"/>
      <c r="L197" s="94">
        <v>1387.5</v>
      </c>
      <c r="M197" s="121"/>
      <c r="N197" s="113"/>
      <c r="O197" s="102"/>
      <c r="P197" s="121"/>
      <c r="Q197" s="113"/>
    </row>
    <row r="198" spans="1:17" ht="25.5" outlineLevel="1" x14ac:dyDescent="0.2">
      <c r="A198" s="115">
        <v>75238</v>
      </c>
      <c r="B198" s="115">
        <v>75238</v>
      </c>
      <c r="C198" s="117">
        <v>44147.487628622686</v>
      </c>
      <c r="D198" s="113"/>
      <c r="E198" s="99" t="s">
        <v>198</v>
      </c>
      <c r="G198" s="99" t="s">
        <v>54</v>
      </c>
      <c r="H198" s="100">
        <v>46050</v>
      </c>
      <c r="I198" s="118" t="s">
        <v>157</v>
      </c>
      <c r="J198" s="113"/>
      <c r="K198" s="101">
        <v>174269</v>
      </c>
      <c r="L198" s="100">
        <v>46050</v>
      </c>
      <c r="M198" s="119">
        <v>1603084</v>
      </c>
      <c r="N198" s="113"/>
      <c r="O198" s="99" t="s">
        <v>55</v>
      </c>
      <c r="P198" s="118" t="s">
        <v>56</v>
      </c>
      <c r="Q198" s="113"/>
    </row>
    <row r="199" spans="1:17" ht="15" x14ac:dyDescent="0.2">
      <c r="A199" s="116"/>
      <c r="B199" s="116"/>
      <c r="C199" s="120" t="s">
        <v>6</v>
      </c>
      <c r="D199" s="113"/>
      <c r="E199" s="102"/>
      <c r="G199" s="102"/>
      <c r="H199" s="94">
        <v>46050</v>
      </c>
      <c r="I199" s="121"/>
      <c r="J199" s="113"/>
      <c r="K199" s="102"/>
      <c r="L199" s="94">
        <v>46050</v>
      </c>
      <c r="M199" s="121"/>
      <c r="N199" s="113"/>
      <c r="O199" s="102"/>
      <c r="P199" s="121"/>
      <c r="Q199" s="113"/>
    </row>
    <row r="200" spans="1:17" ht="25.5" outlineLevel="1" x14ac:dyDescent="0.2">
      <c r="A200" s="115">
        <v>75261</v>
      </c>
      <c r="B200" s="115">
        <v>75261</v>
      </c>
      <c r="C200" s="117">
        <v>44147.896008101852</v>
      </c>
      <c r="D200" s="113"/>
      <c r="E200" s="99" t="s">
        <v>199</v>
      </c>
      <c r="G200" s="99" t="s">
        <v>54</v>
      </c>
      <c r="H200" s="100">
        <v>1110</v>
      </c>
      <c r="I200" s="118" t="s">
        <v>69</v>
      </c>
      <c r="J200" s="113"/>
      <c r="K200" s="101">
        <v>174145</v>
      </c>
      <c r="L200" s="100">
        <v>1110</v>
      </c>
      <c r="M200" s="119">
        <v>1472040</v>
      </c>
      <c r="N200" s="113"/>
      <c r="O200" s="99" t="s">
        <v>55</v>
      </c>
      <c r="P200" s="118" t="s">
        <v>56</v>
      </c>
      <c r="Q200" s="113"/>
    </row>
    <row r="201" spans="1:17" ht="15" x14ac:dyDescent="0.2">
      <c r="A201" s="116"/>
      <c r="B201" s="116"/>
      <c r="C201" s="120" t="s">
        <v>6</v>
      </c>
      <c r="D201" s="113"/>
      <c r="E201" s="102"/>
      <c r="G201" s="102"/>
      <c r="H201" s="94">
        <v>1110</v>
      </c>
      <c r="I201" s="121"/>
      <c r="J201" s="113"/>
      <c r="K201" s="102"/>
      <c r="L201" s="94">
        <v>1110</v>
      </c>
      <c r="M201" s="121"/>
      <c r="N201" s="113"/>
      <c r="O201" s="102"/>
      <c r="P201" s="121"/>
      <c r="Q201" s="113"/>
    </row>
    <row r="202" spans="1:17" ht="25.5" outlineLevel="1" x14ac:dyDescent="0.2">
      <c r="A202" s="115">
        <v>75262</v>
      </c>
      <c r="B202" s="115">
        <v>75262</v>
      </c>
      <c r="C202" s="117">
        <v>44148.371172453699</v>
      </c>
      <c r="D202" s="113"/>
      <c r="E202" s="99" t="s">
        <v>200</v>
      </c>
      <c r="G202" s="99" t="s">
        <v>54</v>
      </c>
      <c r="H202" s="100">
        <v>1093.95</v>
      </c>
      <c r="I202" s="118" t="s">
        <v>71</v>
      </c>
      <c r="J202" s="113"/>
      <c r="K202" s="101">
        <v>174269</v>
      </c>
      <c r="L202" s="100">
        <v>1093.95</v>
      </c>
      <c r="M202" s="119">
        <v>1603084</v>
      </c>
      <c r="N202" s="113"/>
      <c r="O202" s="99" t="s">
        <v>55</v>
      </c>
      <c r="P202" s="118" t="s">
        <v>56</v>
      </c>
      <c r="Q202" s="113"/>
    </row>
    <row r="203" spans="1:17" ht="15" x14ac:dyDescent="0.2">
      <c r="A203" s="116"/>
      <c r="B203" s="116"/>
      <c r="C203" s="120" t="s">
        <v>6</v>
      </c>
      <c r="D203" s="113"/>
      <c r="E203" s="102"/>
      <c r="G203" s="102"/>
      <c r="H203" s="94">
        <v>1093.95</v>
      </c>
      <c r="I203" s="121"/>
      <c r="J203" s="113"/>
      <c r="K203" s="102"/>
      <c r="L203" s="94">
        <v>1093.95</v>
      </c>
      <c r="M203" s="121"/>
      <c r="N203" s="113"/>
      <c r="O203" s="102"/>
      <c r="P203" s="121"/>
      <c r="Q203" s="113"/>
    </row>
    <row r="204" spans="1:17" ht="51" outlineLevel="1" x14ac:dyDescent="0.2">
      <c r="A204" s="115">
        <v>75288</v>
      </c>
      <c r="B204" s="115">
        <v>75288</v>
      </c>
      <c r="C204" s="117">
        <v>44148.762246030092</v>
      </c>
      <c r="D204" s="113"/>
      <c r="E204" s="99" t="s">
        <v>203</v>
      </c>
      <c r="G204" s="99" t="s">
        <v>54</v>
      </c>
      <c r="H204" s="100">
        <v>7207.8</v>
      </c>
      <c r="I204" s="118" t="s">
        <v>69</v>
      </c>
      <c r="J204" s="113"/>
      <c r="K204" s="101">
        <v>174239</v>
      </c>
      <c r="L204" s="100">
        <v>7207.8</v>
      </c>
      <c r="M204" s="119">
        <v>4991035</v>
      </c>
      <c r="N204" s="113"/>
      <c r="O204" s="99" t="s">
        <v>55</v>
      </c>
      <c r="P204" s="118" t="s">
        <v>56</v>
      </c>
      <c r="Q204" s="113"/>
    </row>
    <row r="205" spans="1:17" ht="15" x14ac:dyDescent="0.2">
      <c r="A205" s="116"/>
      <c r="B205" s="116"/>
      <c r="C205" s="120" t="s">
        <v>6</v>
      </c>
      <c r="D205" s="113"/>
      <c r="E205" s="102"/>
      <c r="G205" s="102"/>
      <c r="H205" s="94">
        <v>7207.8</v>
      </c>
      <c r="I205" s="121"/>
      <c r="J205" s="113"/>
      <c r="K205" s="102"/>
      <c r="L205" s="94">
        <v>7207.8</v>
      </c>
      <c r="M205" s="121"/>
      <c r="N205" s="113"/>
      <c r="O205" s="102"/>
      <c r="P205" s="121"/>
      <c r="Q205" s="113"/>
    </row>
    <row r="206" spans="1:17" ht="25.5" outlineLevel="1" x14ac:dyDescent="0.2">
      <c r="A206" s="115">
        <v>75296</v>
      </c>
      <c r="B206" s="115">
        <v>75296</v>
      </c>
      <c r="C206" s="117">
        <v>44151.406714733792</v>
      </c>
      <c r="D206" s="113"/>
      <c r="E206" s="99" t="s">
        <v>205</v>
      </c>
      <c r="G206" s="99" t="s">
        <v>54</v>
      </c>
      <c r="H206" s="100">
        <v>342.68</v>
      </c>
      <c r="I206" s="118" t="s">
        <v>206</v>
      </c>
      <c r="J206" s="113"/>
      <c r="K206" s="101">
        <v>174232</v>
      </c>
      <c r="L206" s="100">
        <v>342.68</v>
      </c>
      <c r="M206" s="119">
        <v>5710100</v>
      </c>
      <c r="N206" s="113"/>
      <c r="O206" s="99" t="s">
        <v>63</v>
      </c>
      <c r="P206" s="118" t="s">
        <v>113</v>
      </c>
      <c r="Q206" s="113"/>
    </row>
    <row r="207" spans="1:17" ht="15" x14ac:dyDescent="0.2">
      <c r="A207" s="116"/>
      <c r="B207" s="116"/>
      <c r="C207" s="120" t="s">
        <v>6</v>
      </c>
      <c r="D207" s="113"/>
      <c r="E207" s="102"/>
      <c r="G207" s="102"/>
      <c r="H207" s="94">
        <v>342.68</v>
      </c>
      <c r="I207" s="121"/>
      <c r="J207" s="113"/>
      <c r="K207" s="102"/>
      <c r="L207" s="94">
        <v>342.68</v>
      </c>
      <c r="M207" s="121"/>
      <c r="N207" s="113"/>
      <c r="O207" s="102"/>
      <c r="P207" s="121"/>
      <c r="Q207" s="113"/>
    </row>
    <row r="208" spans="1:17" ht="25.5" outlineLevel="1" x14ac:dyDescent="0.2">
      <c r="A208" s="115">
        <v>75303</v>
      </c>
      <c r="B208" s="115">
        <v>75303</v>
      </c>
      <c r="C208" s="117">
        <v>44151.468124224535</v>
      </c>
      <c r="D208" s="113"/>
      <c r="E208" s="99" t="s">
        <v>94</v>
      </c>
      <c r="G208" s="99" t="s">
        <v>54</v>
      </c>
      <c r="H208" s="100">
        <v>26176.799999999999</v>
      </c>
      <c r="I208" s="118" t="s">
        <v>58</v>
      </c>
      <c r="J208" s="113"/>
      <c r="K208" s="101">
        <v>174269</v>
      </c>
      <c r="L208" s="100">
        <v>26176.799999999999</v>
      </c>
      <c r="M208" s="119">
        <v>1603084</v>
      </c>
      <c r="N208" s="113"/>
      <c r="O208" s="99" t="s">
        <v>55</v>
      </c>
      <c r="P208" s="118" t="s">
        <v>56</v>
      </c>
      <c r="Q208" s="113"/>
    </row>
    <row r="209" spans="1:17" ht="15" x14ac:dyDescent="0.2">
      <c r="A209" s="116"/>
      <c r="B209" s="116"/>
      <c r="C209" s="120" t="s">
        <v>6</v>
      </c>
      <c r="D209" s="113"/>
      <c r="E209" s="102"/>
      <c r="G209" s="102"/>
      <c r="H209" s="94">
        <v>26176.799999999999</v>
      </c>
      <c r="I209" s="121"/>
      <c r="J209" s="113"/>
      <c r="K209" s="102"/>
      <c r="L209" s="94">
        <v>26176.799999999999</v>
      </c>
      <c r="M209" s="121"/>
      <c r="N209" s="113"/>
      <c r="O209" s="102"/>
      <c r="P209" s="121"/>
      <c r="Q209" s="113"/>
    </row>
    <row r="210" spans="1:17" ht="51" outlineLevel="1" x14ac:dyDescent="0.2">
      <c r="A210" s="115">
        <v>75307</v>
      </c>
      <c r="B210" s="115">
        <v>75307</v>
      </c>
      <c r="C210" s="117">
        <v>44151.557730011569</v>
      </c>
      <c r="D210" s="113"/>
      <c r="E210" s="99" t="s">
        <v>207</v>
      </c>
      <c r="G210" s="99" t="s">
        <v>54</v>
      </c>
      <c r="H210" s="100">
        <v>16061.24</v>
      </c>
      <c r="I210" s="118" t="s">
        <v>69</v>
      </c>
      <c r="J210" s="113"/>
      <c r="K210" s="101">
        <v>174237</v>
      </c>
      <c r="L210" s="100">
        <v>16061.24</v>
      </c>
      <c r="M210" s="119">
        <v>5061132</v>
      </c>
      <c r="N210" s="113"/>
      <c r="O210" s="99" t="s">
        <v>55</v>
      </c>
      <c r="P210" s="118" t="s">
        <v>56</v>
      </c>
      <c r="Q210" s="113"/>
    </row>
    <row r="211" spans="1:17" ht="15" x14ac:dyDescent="0.2">
      <c r="A211" s="116"/>
      <c r="B211" s="116"/>
      <c r="C211" s="120" t="s">
        <v>6</v>
      </c>
      <c r="D211" s="113"/>
      <c r="E211" s="102"/>
      <c r="G211" s="102"/>
      <c r="H211" s="94">
        <v>16061.24</v>
      </c>
      <c r="I211" s="121"/>
      <c r="J211" s="113"/>
      <c r="K211" s="102"/>
      <c r="L211" s="94">
        <v>16061.24</v>
      </c>
      <c r="M211" s="121"/>
      <c r="N211" s="113"/>
      <c r="O211" s="102"/>
      <c r="P211" s="121"/>
      <c r="Q211" s="113"/>
    </row>
    <row r="212" spans="1:17" ht="25.5" outlineLevel="1" x14ac:dyDescent="0.2">
      <c r="A212" s="115">
        <v>75355</v>
      </c>
      <c r="B212" s="115">
        <v>75355</v>
      </c>
      <c r="C212" s="117">
        <v>44153.450832094903</v>
      </c>
      <c r="D212" s="113"/>
      <c r="E212" s="99" t="s">
        <v>107</v>
      </c>
      <c r="G212" s="99" t="s">
        <v>54</v>
      </c>
      <c r="H212" s="100">
        <v>69.86</v>
      </c>
      <c r="I212" s="118" t="s">
        <v>210</v>
      </c>
      <c r="J212" s="113"/>
      <c r="K212" s="101">
        <v>174252</v>
      </c>
      <c r="L212" s="100">
        <v>69.86</v>
      </c>
      <c r="M212" s="119">
        <v>4430043</v>
      </c>
      <c r="N212" s="113"/>
      <c r="O212" s="99" t="s">
        <v>55</v>
      </c>
      <c r="P212" s="118" t="s">
        <v>56</v>
      </c>
      <c r="Q212" s="113"/>
    </row>
    <row r="213" spans="1:17" ht="15" x14ac:dyDescent="0.2">
      <c r="A213" s="116"/>
      <c r="B213" s="116"/>
      <c r="C213" s="120" t="s">
        <v>6</v>
      </c>
      <c r="D213" s="113"/>
      <c r="E213" s="102"/>
      <c r="G213" s="102"/>
      <c r="H213" s="94">
        <v>69.86</v>
      </c>
      <c r="I213" s="121"/>
      <c r="J213" s="113"/>
      <c r="K213" s="102"/>
      <c r="L213" s="94">
        <v>69.86</v>
      </c>
      <c r="M213" s="121"/>
      <c r="N213" s="113"/>
      <c r="O213" s="102"/>
      <c r="P213" s="121"/>
      <c r="Q213" s="113"/>
    </row>
    <row r="214" spans="1:17" outlineLevel="1" x14ac:dyDescent="0.2">
      <c r="A214" s="115">
        <v>75399</v>
      </c>
      <c r="B214" s="115">
        <v>75399</v>
      </c>
      <c r="C214" s="117">
        <v>44155.373223379625</v>
      </c>
      <c r="D214" s="113"/>
      <c r="E214" s="99" t="s">
        <v>236</v>
      </c>
      <c r="G214" s="99" t="s">
        <v>54</v>
      </c>
      <c r="H214" s="100">
        <v>420.25</v>
      </c>
      <c r="I214" s="118" t="s">
        <v>237</v>
      </c>
      <c r="J214" s="113"/>
      <c r="K214" s="101">
        <v>174232</v>
      </c>
      <c r="L214" s="100">
        <v>420.25</v>
      </c>
      <c r="M214" s="119">
        <v>5650100</v>
      </c>
      <c r="N214" s="113"/>
      <c r="O214" s="99" t="s">
        <v>57</v>
      </c>
      <c r="P214" s="118" t="s">
        <v>113</v>
      </c>
      <c r="Q214" s="113"/>
    </row>
    <row r="215" spans="1:17" ht="15" x14ac:dyDescent="0.2">
      <c r="A215" s="116"/>
      <c r="B215" s="116"/>
      <c r="C215" s="120" t="s">
        <v>6</v>
      </c>
      <c r="D215" s="113"/>
      <c r="E215" s="102"/>
      <c r="G215" s="102"/>
      <c r="H215" s="94">
        <v>420.25</v>
      </c>
      <c r="I215" s="121"/>
      <c r="J215" s="113"/>
      <c r="K215" s="102"/>
      <c r="L215" s="94">
        <v>420.25</v>
      </c>
      <c r="M215" s="121"/>
      <c r="N215" s="113"/>
      <c r="O215" s="102"/>
      <c r="P215" s="121"/>
      <c r="Q215" s="113"/>
    </row>
    <row r="216" spans="1:17" ht="38.25" outlineLevel="1" x14ac:dyDescent="0.2">
      <c r="A216" s="115">
        <v>75421</v>
      </c>
      <c r="B216" s="115">
        <v>75421</v>
      </c>
      <c r="C216" s="117">
        <v>44158.413649537033</v>
      </c>
      <c r="D216" s="113"/>
      <c r="E216" s="99" t="s">
        <v>211</v>
      </c>
      <c r="G216" s="99" t="s">
        <v>54</v>
      </c>
      <c r="H216" s="100">
        <v>2211.5</v>
      </c>
      <c r="I216" s="118" t="s">
        <v>69</v>
      </c>
      <c r="J216" s="113"/>
      <c r="K216" s="101">
        <v>174239</v>
      </c>
      <c r="L216" s="100">
        <v>2211.5</v>
      </c>
      <c r="M216" s="119">
        <v>4407035</v>
      </c>
      <c r="N216" s="113"/>
      <c r="O216" s="99" t="s">
        <v>55</v>
      </c>
      <c r="P216" s="118" t="s">
        <v>56</v>
      </c>
      <c r="Q216" s="113"/>
    </row>
    <row r="217" spans="1:17" ht="15" x14ac:dyDescent="0.2">
      <c r="A217" s="116"/>
      <c r="B217" s="116"/>
      <c r="C217" s="120" t="s">
        <v>6</v>
      </c>
      <c r="D217" s="113"/>
      <c r="E217" s="102"/>
      <c r="G217" s="102"/>
      <c r="H217" s="94">
        <v>2211.5</v>
      </c>
      <c r="I217" s="121"/>
      <c r="J217" s="113"/>
      <c r="K217" s="102"/>
      <c r="L217" s="94">
        <v>2211.5</v>
      </c>
      <c r="M217" s="121"/>
      <c r="N217" s="113"/>
      <c r="O217" s="102"/>
      <c r="P217" s="121"/>
      <c r="Q217" s="113"/>
    </row>
    <row r="218" spans="1:17" ht="76.5" outlineLevel="1" x14ac:dyDescent="0.2">
      <c r="A218" s="115">
        <v>75461</v>
      </c>
      <c r="B218" s="115">
        <v>75461</v>
      </c>
      <c r="C218" s="117">
        <v>44159.628905127312</v>
      </c>
      <c r="D218" s="113"/>
      <c r="E218" s="99" t="s">
        <v>208</v>
      </c>
      <c r="G218" s="99" t="s">
        <v>54</v>
      </c>
      <c r="H218" s="100">
        <v>1218532</v>
      </c>
      <c r="I218" s="118" t="s">
        <v>215</v>
      </c>
      <c r="J218" s="113"/>
      <c r="K218" s="101">
        <v>174248</v>
      </c>
      <c r="L218" s="100">
        <v>1218532</v>
      </c>
      <c r="M218" s="119">
        <v>4483033</v>
      </c>
      <c r="N218" s="113"/>
      <c r="O218" s="99" t="s">
        <v>55</v>
      </c>
      <c r="P218" s="118" t="s">
        <v>56</v>
      </c>
      <c r="Q218" s="113"/>
    </row>
    <row r="219" spans="1:17" ht="15" x14ac:dyDescent="0.2">
      <c r="A219" s="116"/>
      <c r="B219" s="116"/>
      <c r="C219" s="120" t="s">
        <v>6</v>
      </c>
      <c r="D219" s="113"/>
      <c r="E219" s="102"/>
      <c r="G219" s="102"/>
      <c r="H219" s="94">
        <v>1218532</v>
      </c>
      <c r="I219" s="121"/>
      <c r="J219" s="113"/>
      <c r="K219" s="102"/>
      <c r="L219" s="94">
        <v>1218532</v>
      </c>
      <c r="M219" s="121"/>
      <c r="N219" s="113"/>
      <c r="O219" s="102"/>
      <c r="P219" s="121"/>
      <c r="Q219" s="113"/>
    </row>
    <row r="220" spans="1:17" ht="25.5" outlineLevel="1" x14ac:dyDescent="0.2">
      <c r="A220" s="115">
        <v>75462</v>
      </c>
      <c r="B220" s="115">
        <v>75462</v>
      </c>
      <c r="C220" s="117">
        <v>44159.631487962964</v>
      </c>
      <c r="D220" s="113"/>
      <c r="E220" s="99" t="s">
        <v>216</v>
      </c>
      <c r="G220" s="99" t="s">
        <v>54</v>
      </c>
      <c r="H220" s="100">
        <v>42770</v>
      </c>
      <c r="I220" s="118" t="s">
        <v>69</v>
      </c>
      <c r="J220" s="113"/>
      <c r="K220" s="101">
        <v>174254</v>
      </c>
      <c r="L220" s="100">
        <v>42770</v>
      </c>
      <c r="M220" s="119">
        <v>4992087</v>
      </c>
      <c r="N220" s="113"/>
      <c r="O220" s="99" t="s">
        <v>55</v>
      </c>
      <c r="P220" s="118" t="s">
        <v>56</v>
      </c>
      <c r="Q220" s="113"/>
    </row>
    <row r="221" spans="1:17" ht="15" x14ac:dyDescent="0.2">
      <c r="A221" s="116"/>
      <c r="B221" s="116"/>
      <c r="C221" s="120" t="s">
        <v>6</v>
      </c>
      <c r="D221" s="113"/>
      <c r="E221" s="102"/>
      <c r="G221" s="102"/>
      <c r="H221" s="94">
        <v>42770</v>
      </c>
      <c r="I221" s="121"/>
      <c r="J221" s="113"/>
      <c r="K221" s="102"/>
      <c r="L221" s="94">
        <v>42770</v>
      </c>
      <c r="M221" s="121"/>
      <c r="N221" s="113"/>
      <c r="O221" s="102"/>
      <c r="P221" s="121"/>
      <c r="Q221" s="113"/>
    </row>
    <row r="222" spans="1:17" ht="38.25" outlineLevel="1" x14ac:dyDescent="0.2">
      <c r="A222" s="115">
        <v>75471</v>
      </c>
      <c r="B222" s="115">
        <v>75471</v>
      </c>
      <c r="C222" s="117">
        <v>44159.77846616898</v>
      </c>
      <c r="D222" s="113"/>
      <c r="E222" s="99" t="s">
        <v>217</v>
      </c>
      <c r="G222" s="99" t="s">
        <v>54</v>
      </c>
      <c r="H222" s="100">
        <v>520.70000000000005</v>
      </c>
      <c r="I222" s="118" t="s">
        <v>69</v>
      </c>
      <c r="J222" s="113"/>
      <c r="K222" s="101">
        <v>174239</v>
      </c>
      <c r="L222" s="100">
        <v>520.70000000000005</v>
      </c>
      <c r="M222" s="119">
        <v>4991035</v>
      </c>
      <c r="N222" s="113"/>
      <c r="O222" s="99" t="s">
        <v>55</v>
      </c>
      <c r="P222" s="118" t="s">
        <v>56</v>
      </c>
      <c r="Q222" s="113"/>
    </row>
    <row r="223" spans="1:17" ht="15" x14ac:dyDescent="0.2">
      <c r="A223" s="116"/>
      <c r="B223" s="116"/>
      <c r="C223" s="120" t="s">
        <v>6</v>
      </c>
      <c r="D223" s="113"/>
      <c r="E223" s="102"/>
      <c r="G223" s="102"/>
      <c r="H223" s="94">
        <v>520.70000000000005</v>
      </c>
      <c r="I223" s="121"/>
      <c r="J223" s="113"/>
      <c r="K223" s="102"/>
      <c r="L223" s="94">
        <v>520.70000000000005</v>
      </c>
      <c r="M223" s="121"/>
      <c r="N223" s="113"/>
      <c r="O223" s="102"/>
      <c r="P223" s="121"/>
      <c r="Q223" s="113"/>
    </row>
    <row r="224" spans="1:17" ht="25.5" outlineLevel="1" x14ac:dyDescent="0.2">
      <c r="A224" s="115">
        <v>75472</v>
      </c>
      <c r="B224" s="115">
        <v>75472</v>
      </c>
      <c r="C224" s="117">
        <v>44159.802832604168</v>
      </c>
      <c r="D224" s="113"/>
      <c r="E224" s="99" t="s">
        <v>218</v>
      </c>
      <c r="G224" s="99" t="s">
        <v>54</v>
      </c>
      <c r="H224" s="100">
        <v>3317.18</v>
      </c>
      <c r="I224" s="118" t="s">
        <v>219</v>
      </c>
      <c r="J224" s="113"/>
      <c r="K224" s="101">
        <v>174245</v>
      </c>
      <c r="L224" s="100">
        <v>3317.18</v>
      </c>
      <c r="M224" s="119">
        <v>4404033</v>
      </c>
      <c r="N224" s="113"/>
      <c r="O224" s="99" t="s">
        <v>55</v>
      </c>
      <c r="P224" s="118" t="s">
        <v>56</v>
      </c>
      <c r="Q224" s="113"/>
    </row>
    <row r="225" spans="1:17" ht="15" x14ac:dyDescent="0.2">
      <c r="A225" s="116"/>
      <c r="B225" s="116"/>
      <c r="C225" s="120" t="s">
        <v>6</v>
      </c>
      <c r="D225" s="113"/>
      <c r="E225" s="102"/>
      <c r="G225" s="102"/>
      <c r="H225" s="94">
        <v>3317.18</v>
      </c>
      <c r="I225" s="121"/>
      <c r="J225" s="113"/>
      <c r="K225" s="102"/>
      <c r="L225" s="94">
        <v>3317.18</v>
      </c>
      <c r="M225" s="121"/>
      <c r="N225" s="113"/>
      <c r="O225" s="102"/>
      <c r="P225" s="121"/>
      <c r="Q225" s="113"/>
    </row>
    <row r="226" spans="1:17" ht="25.5" outlineLevel="1" x14ac:dyDescent="0.2">
      <c r="A226" s="115">
        <v>75488</v>
      </c>
      <c r="B226" s="115">
        <v>75488</v>
      </c>
      <c r="C226" s="117">
        <v>44160.401778206018</v>
      </c>
      <c r="D226" s="113"/>
      <c r="E226" s="99" t="s">
        <v>220</v>
      </c>
      <c r="G226" s="99" t="s">
        <v>54</v>
      </c>
      <c r="H226" s="100">
        <v>8000</v>
      </c>
      <c r="I226" s="118" t="s">
        <v>157</v>
      </c>
      <c r="J226" s="113"/>
      <c r="K226" s="101">
        <v>174238</v>
      </c>
      <c r="L226" s="100">
        <v>8000</v>
      </c>
      <c r="M226" s="119">
        <v>4484084</v>
      </c>
      <c r="N226" s="113"/>
      <c r="O226" s="99" t="s">
        <v>55</v>
      </c>
      <c r="P226" s="118" t="s">
        <v>113</v>
      </c>
      <c r="Q226" s="113"/>
    </row>
    <row r="227" spans="1:17" ht="25.5" outlineLevel="1" x14ac:dyDescent="0.2">
      <c r="A227" s="122"/>
      <c r="B227" s="122"/>
      <c r="C227" s="117">
        <v>44160.401778206018</v>
      </c>
      <c r="D227" s="113"/>
      <c r="E227" s="99" t="s">
        <v>221</v>
      </c>
      <c r="G227" s="99" t="s">
        <v>54</v>
      </c>
      <c r="H227" s="100">
        <v>47600</v>
      </c>
      <c r="I227" s="118" t="s">
        <v>157</v>
      </c>
      <c r="J227" s="113"/>
      <c r="K227" s="101">
        <v>174238</v>
      </c>
      <c r="L227" s="100">
        <v>47600</v>
      </c>
      <c r="M227" s="119">
        <v>4484084</v>
      </c>
      <c r="N227" s="113"/>
      <c r="O227" s="99" t="s">
        <v>55</v>
      </c>
      <c r="P227" s="118" t="s">
        <v>113</v>
      </c>
      <c r="Q227" s="113"/>
    </row>
    <row r="228" spans="1:17" ht="15" x14ac:dyDescent="0.2">
      <c r="A228" s="116"/>
      <c r="B228" s="116"/>
      <c r="C228" s="120" t="s">
        <v>6</v>
      </c>
      <c r="D228" s="113"/>
      <c r="E228" s="102"/>
      <c r="G228" s="102"/>
      <c r="H228" s="94">
        <v>55600</v>
      </c>
      <c r="I228" s="121"/>
      <c r="J228" s="113"/>
      <c r="K228" s="102"/>
      <c r="L228" s="94">
        <v>55600</v>
      </c>
      <c r="M228" s="121"/>
      <c r="N228" s="113"/>
      <c r="O228" s="102"/>
      <c r="P228" s="121"/>
      <c r="Q228" s="113"/>
    </row>
    <row r="229" spans="1:17" ht="25.5" outlineLevel="1" x14ac:dyDescent="0.2">
      <c r="A229" s="115">
        <v>75506</v>
      </c>
      <c r="B229" s="115">
        <v>75506</v>
      </c>
      <c r="C229" s="117">
        <v>44160.732788194444</v>
      </c>
      <c r="D229" s="113"/>
      <c r="E229" s="99" t="s">
        <v>224</v>
      </c>
      <c r="G229" s="99" t="s">
        <v>54</v>
      </c>
      <c r="H229" s="100">
        <v>3721.67</v>
      </c>
      <c r="I229" s="118" t="s">
        <v>69</v>
      </c>
      <c r="J229" s="113"/>
      <c r="K229" s="101">
        <v>174245</v>
      </c>
      <c r="L229" s="100">
        <v>3721.67</v>
      </c>
      <c r="M229" s="119">
        <v>4404033</v>
      </c>
      <c r="N229" s="113"/>
      <c r="O229" s="99" t="s">
        <v>55</v>
      </c>
      <c r="P229" s="118" t="s">
        <v>56</v>
      </c>
      <c r="Q229" s="113"/>
    </row>
    <row r="230" spans="1:17" ht="15" x14ac:dyDescent="0.2">
      <c r="A230" s="116"/>
      <c r="B230" s="116"/>
      <c r="C230" s="120" t="s">
        <v>6</v>
      </c>
      <c r="D230" s="113"/>
      <c r="E230" s="102"/>
      <c r="G230" s="102"/>
      <c r="H230" s="94">
        <v>3721.67</v>
      </c>
      <c r="I230" s="121"/>
      <c r="J230" s="113"/>
      <c r="K230" s="102"/>
      <c r="L230" s="94">
        <v>3721.67</v>
      </c>
      <c r="M230" s="121"/>
      <c r="N230" s="113"/>
      <c r="O230" s="102"/>
      <c r="P230" s="121"/>
      <c r="Q230" s="113"/>
    </row>
    <row r="231" spans="1:17" ht="114.75" outlineLevel="1" x14ac:dyDescent="0.2">
      <c r="A231" s="115">
        <v>75521</v>
      </c>
      <c r="B231" s="115">
        <v>75521</v>
      </c>
      <c r="C231" s="117">
        <v>44161.564032256945</v>
      </c>
      <c r="D231" s="113"/>
      <c r="E231" s="99" t="s">
        <v>225</v>
      </c>
      <c r="G231" s="99" t="s">
        <v>54</v>
      </c>
      <c r="H231" s="100">
        <v>5600000</v>
      </c>
      <c r="I231" s="118" t="s">
        <v>219</v>
      </c>
      <c r="J231" s="113"/>
      <c r="K231" s="101">
        <v>174261</v>
      </c>
      <c r="L231" s="100">
        <v>5600000</v>
      </c>
      <c r="M231" s="119">
        <v>4104043</v>
      </c>
      <c r="N231" s="113"/>
      <c r="O231" s="99" t="s">
        <v>55</v>
      </c>
      <c r="P231" s="118" t="s">
        <v>56</v>
      </c>
      <c r="Q231" s="113"/>
    </row>
    <row r="232" spans="1:17" ht="15" x14ac:dyDescent="0.2">
      <c r="A232" s="116"/>
      <c r="B232" s="116"/>
      <c r="C232" s="120" t="s">
        <v>6</v>
      </c>
      <c r="D232" s="113"/>
      <c r="E232" s="102"/>
      <c r="G232" s="102"/>
      <c r="H232" s="94">
        <v>5600000</v>
      </c>
      <c r="I232" s="121"/>
      <c r="J232" s="113"/>
      <c r="K232" s="102"/>
      <c r="L232" s="94">
        <v>5600000</v>
      </c>
      <c r="M232" s="121"/>
      <c r="N232" s="113"/>
      <c r="O232" s="102"/>
      <c r="P232" s="121"/>
      <c r="Q232" s="113"/>
    </row>
    <row r="233" spans="1:17" ht="38.25" outlineLevel="1" x14ac:dyDescent="0.2">
      <c r="A233" s="115">
        <v>75537</v>
      </c>
      <c r="B233" s="115">
        <v>75537</v>
      </c>
      <c r="C233" s="117">
        <v>44161.697153124995</v>
      </c>
      <c r="D233" s="113"/>
      <c r="E233" s="99" t="s">
        <v>226</v>
      </c>
      <c r="G233" s="99" t="s">
        <v>54</v>
      </c>
      <c r="H233" s="100">
        <v>20000</v>
      </c>
      <c r="I233" s="118" t="s">
        <v>227</v>
      </c>
      <c r="J233" s="113"/>
      <c r="K233" s="101">
        <v>174258</v>
      </c>
      <c r="L233" s="100">
        <v>20000</v>
      </c>
      <c r="M233" s="119">
        <v>4001606</v>
      </c>
      <c r="N233" s="113"/>
      <c r="O233" s="99" t="s">
        <v>55</v>
      </c>
      <c r="P233" s="118" t="s">
        <v>56</v>
      </c>
      <c r="Q233" s="113"/>
    </row>
    <row r="234" spans="1:17" ht="15" x14ac:dyDescent="0.2">
      <c r="A234" s="116"/>
      <c r="B234" s="116"/>
      <c r="C234" s="120" t="s">
        <v>6</v>
      </c>
      <c r="D234" s="113"/>
      <c r="E234" s="102"/>
      <c r="G234" s="102"/>
      <c r="H234" s="94">
        <v>20000</v>
      </c>
      <c r="I234" s="121"/>
      <c r="J234" s="113"/>
      <c r="K234" s="102"/>
      <c r="L234" s="94">
        <v>20000</v>
      </c>
      <c r="M234" s="121"/>
      <c r="N234" s="113"/>
      <c r="O234" s="102"/>
      <c r="P234" s="121"/>
      <c r="Q234" s="113"/>
    </row>
    <row r="235" spans="1:17" ht="38.25" outlineLevel="1" x14ac:dyDescent="0.2">
      <c r="A235" s="115">
        <v>75538</v>
      </c>
      <c r="B235" s="115">
        <v>75538</v>
      </c>
      <c r="C235" s="117">
        <v>44161.699133796297</v>
      </c>
      <c r="D235" s="113"/>
      <c r="E235" s="99" t="s">
        <v>226</v>
      </c>
      <c r="G235" s="99" t="s">
        <v>54</v>
      </c>
      <c r="H235" s="100">
        <v>30000</v>
      </c>
      <c r="I235" s="118" t="s">
        <v>227</v>
      </c>
      <c r="J235" s="113"/>
      <c r="K235" s="101">
        <v>174258</v>
      </c>
      <c r="L235" s="100">
        <v>30000</v>
      </c>
      <c r="M235" s="119">
        <v>4001602</v>
      </c>
      <c r="N235" s="113"/>
      <c r="O235" s="99" t="s">
        <v>55</v>
      </c>
      <c r="P235" s="118" t="s">
        <v>56</v>
      </c>
      <c r="Q235" s="113"/>
    </row>
    <row r="236" spans="1:17" ht="15" x14ac:dyDescent="0.2">
      <c r="A236" s="116"/>
      <c r="B236" s="116"/>
      <c r="C236" s="120" t="s">
        <v>6</v>
      </c>
      <c r="D236" s="113"/>
      <c r="E236" s="102"/>
      <c r="G236" s="102"/>
      <c r="H236" s="94">
        <v>30000</v>
      </c>
      <c r="I236" s="121"/>
      <c r="J236" s="113"/>
      <c r="K236" s="102"/>
      <c r="L236" s="94">
        <v>30000</v>
      </c>
      <c r="M236" s="121"/>
      <c r="N236" s="113"/>
      <c r="O236" s="102"/>
      <c r="P236" s="121"/>
      <c r="Q236" s="113"/>
    </row>
    <row r="237" spans="1:17" ht="38.25" outlineLevel="1" x14ac:dyDescent="0.2">
      <c r="A237" s="115">
        <v>75540</v>
      </c>
      <c r="B237" s="115">
        <v>75540</v>
      </c>
      <c r="C237" s="117">
        <v>44161.700916550923</v>
      </c>
      <c r="D237" s="113"/>
      <c r="E237" s="99" t="s">
        <v>226</v>
      </c>
      <c r="G237" s="99" t="s">
        <v>54</v>
      </c>
      <c r="H237" s="100">
        <v>20000</v>
      </c>
      <c r="I237" s="118" t="s">
        <v>227</v>
      </c>
      <c r="J237" s="113"/>
      <c r="K237" s="101">
        <v>174258</v>
      </c>
      <c r="L237" s="100">
        <v>20000</v>
      </c>
      <c r="M237" s="119">
        <v>4479040</v>
      </c>
      <c r="N237" s="113"/>
      <c r="O237" s="99" t="s">
        <v>55</v>
      </c>
      <c r="P237" s="118" t="s">
        <v>56</v>
      </c>
      <c r="Q237" s="113"/>
    </row>
    <row r="238" spans="1:17" ht="15" x14ac:dyDescent="0.2">
      <c r="A238" s="116"/>
      <c r="B238" s="116"/>
      <c r="C238" s="120" t="s">
        <v>6</v>
      </c>
      <c r="D238" s="113"/>
      <c r="E238" s="102"/>
      <c r="G238" s="102"/>
      <c r="H238" s="94">
        <v>20000</v>
      </c>
      <c r="I238" s="121"/>
      <c r="J238" s="113"/>
      <c r="K238" s="102"/>
      <c r="L238" s="94">
        <v>20000</v>
      </c>
      <c r="M238" s="121"/>
      <c r="N238" s="113"/>
      <c r="O238" s="102"/>
      <c r="P238" s="121"/>
      <c r="Q238" s="113"/>
    </row>
    <row r="239" spans="1:17" ht="38.25" outlineLevel="1" x14ac:dyDescent="0.2">
      <c r="A239" s="115">
        <v>75542</v>
      </c>
      <c r="B239" s="115">
        <v>75542</v>
      </c>
      <c r="C239" s="117">
        <v>44161.702609722219</v>
      </c>
      <c r="D239" s="113"/>
      <c r="E239" s="99" t="s">
        <v>226</v>
      </c>
      <c r="G239" s="99" t="s">
        <v>54</v>
      </c>
      <c r="H239" s="100">
        <v>10000</v>
      </c>
      <c r="I239" s="118" t="s">
        <v>227</v>
      </c>
      <c r="J239" s="113"/>
      <c r="K239" s="101">
        <v>174258</v>
      </c>
      <c r="L239" s="100">
        <v>10000</v>
      </c>
      <c r="M239" s="119">
        <v>4001351</v>
      </c>
      <c r="N239" s="113"/>
      <c r="O239" s="99" t="s">
        <v>55</v>
      </c>
      <c r="P239" s="118" t="s">
        <v>56</v>
      </c>
      <c r="Q239" s="113"/>
    </row>
    <row r="240" spans="1:17" ht="15" x14ac:dyDescent="0.2">
      <c r="A240" s="116"/>
      <c r="B240" s="116"/>
      <c r="C240" s="120" t="s">
        <v>6</v>
      </c>
      <c r="D240" s="113"/>
      <c r="E240" s="102"/>
      <c r="G240" s="102"/>
      <c r="H240" s="94">
        <v>10000</v>
      </c>
      <c r="I240" s="121"/>
      <c r="J240" s="113"/>
      <c r="K240" s="102"/>
      <c r="L240" s="94">
        <v>10000</v>
      </c>
      <c r="M240" s="121"/>
      <c r="N240" s="113"/>
      <c r="O240" s="102"/>
      <c r="P240" s="121"/>
      <c r="Q240" s="113"/>
    </row>
    <row r="241" spans="1:17" ht="38.25" outlineLevel="1" x14ac:dyDescent="0.2">
      <c r="A241" s="115">
        <v>75543</v>
      </c>
      <c r="B241" s="115">
        <v>75543</v>
      </c>
      <c r="C241" s="117">
        <v>44161.704452928236</v>
      </c>
      <c r="D241" s="113"/>
      <c r="E241" s="99" t="s">
        <v>226</v>
      </c>
      <c r="G241" s="99" t="s">
        <v>54</v>
      </c>
      <c r="H241" s="100">
        <v>15000</v>
      </c>
      <c r="I241" s="118" t="s">
        <v>227</v>
      </c>
      <c r="J241" s="113"/>
      <c r="K241" s="101">
        <v>174258</v>
      </c>
      <c r="L241" s="100">
        <v>15000</v>
      </c>
      <c r="M241" s="119">
        <v>4001501</v>
      </c>
      <c r="N241" s="113"/>
      <c r="O241" s="99" t="s">
        <v>55</v>
      </c>
      <c r="P241" s="118" t="s">
        <v>56</v>
      </c>
      <c r="Q241" s="113"/>
    </row>
    <row r="242" spans="1:17" ht="15" x14ac:dyDescent="0.2">
      <c r="A242" s="116"/>
      <c r="B242" s="116"/>
      <c r="C242" s="120" t="s">
        <v>6</v>
      </c>
      <c r="D242" s="113"/>
      <c r="E242" s="102"/>
      <c r="G242" s="102"/>
      <c r="H242" s="94">
        <v>15000</v>
      </c>
      <c r="I242" s="121"/>
      <c r="J242" s="113"/>
      <c r="K242" s="102"/>
      <c r="L242" s="94">
        <v>15000</v>
      </c>
      <c r="M242" s="121"/>
      <c r="N242" s="113"/>
      <c r="O242" s="102"/>
      <c r="P242" s="121"/>
      <c r="Q242" s="113"/>
    </row>
    <row r="243" spans="1:17" ht="38.25" outlineLevel="1" x14ac:dyDescent="0.2">
      <c r="A243" s="115">
        <v>75544</v>
      </c>
      <c r="B243" s="115">
        <v>75544</v>
      </c>
      <c r="C243" s="117">
        <v>44161.705650347219</v>
      </c>
      <c r="D243" s="113"/>
      <c r="E243" s="99" t="s">
        <v>226</v>
      </c>
      <c r="G243" s="99" t="s">
        <v>54</v>
      </c>
      <c r="H243" s="100">
        <v>20000</v>
      </c>
      <c r="I243" s="118" t="s">
        <v>227</v>
      </c>
      <c r="J243" s="113"/>
      <c r="K243" s="101">
        <v>174258</v>
      </c>
      <c r="L243" s="100">
        <v>20000</v>
      </c>
      <c r="M243" s="119">
        <v>4481040</v>
      </c>
      <c r="N243" s="113"/>
      <c r="O243" s="99" t="s">
        <v>55</v>
      </c>
      <c r="P243" s="118" t="s">
        <v>56</v>
      </c>
      <c r="Q243" s="113"/>
    </row>
    <row r="244" spans="1:17" ht="15" x14ac:dyDescent="0.2">
      <c r="A244" s="116"/>
      <c r="B244" s="116"/>
      <c r="C244" s="120" t="s">
        <v>6</v>
      </c>
      <c r="D244" s="113"/>
      <c r="E244" s="102"/>
      <c r="G244" s="102"/>
      <c r="H244" s="94">
        <v>20000</v>
      </c>
      <c r="I244" s="121"/>
      <c r="J244" s="113"/>
      <c r="K244" s="102"/>
      <c r="L244" s="94">
        <v>20000</v>
      </c>
      <c r="M244" s="121"/>
      <c r="N244" s="113"/>
      <c r="O244" s="102"/>
      <c r="P244" s="121"/>
      <c r="Q244" s="113"/>
    </row>
    <row r="245" spans="1:17" ht="38.25" outlineLevel="1" x14ac:dyDescent="0.2">
      <c r="A245" s="115">
        <v>75546</v>
      </c>
      <c r="B245" s="115">
        <v>75546</v>
      </c>
      <c r="C245" s="117">
        <v>44161.706920717588</v>
      </c>
      <c r="D245" s="113"/>
      <c r="E245" s="99" t="s">
        <v>226</v>
      </c>
      <c r="G245" s="99" t="s">
        <v>54</v>
      </c>
      <c r="H245" s="100">
        <v>25000</v>
      </c>
      <c r="I245" s="118" t="s">
        <v>227</v>
      </c>
      <c r="J245" s="113"/>
      <c r="K245" s="101">
        <v>174258</v>
      </c>
      <c r="L245" s="100">
        <v>25000</v>
      </c>
      <c r="M245" s="119">
        <v>4001554</v>
      </c>
      <c r="N245" s="113"/>
      <c r="O245" s="99" t="s">
        <v>55</v>
      </c>
      <c r="P245" s="118" t="s">
        <v>56</v>
      </c>
      <c r="Q245" s="113"/>
    </row>
    <row r="246" spans="1:17" ht="15" x14ac:dyDescent="0.2">
      <c r="A246" s="116"/>
      <c r="B246" s="116"/>
      <c r="C246" s="120" t="s">
        <v>6</v>
      </c>
      <c r="D246" s="113"/>
      <c r="E246" s="102"/>
      <c r="G246" s="102"/>
      <c r="H246" s="94">
        <v>25000</v>
      </c>
      <c r="I246" s="121"/>
      <c r="J246" s="113"/>
      <c r="K246" s="102"/>
      <c r="L246" s="94">
        <v>25000</v>
      </c>
      <c r="M246" s="121"/>
      <c r="N246" s="113"/>
      <c r="O246" s="102"/>
      <c r="P246" s="121"/>
      <c r="Q246" s="113"/>
    </row>
    <row r="247" spans="1:17" ht="38.25" outlineLevel="1" x14ac:dyDescent="0.2">
      <c r="A247" s="115">
        <v>75547</v>
      </c>
      <c r="B247" s="115">
        <v>75547</v>
      </c>
      <c r="C247" s="117">
        <v>44161.70800486111</v>
      </c>
      <c r="D247" s="113"/>
      <c r="E247" s="99" t="s">
        <v>226</v>
      </c>
      <c r="G247" s="99" t="s">
        <v>54</v>
      </c>
      <c r="H247" s="100">
        <v>15000</v>
      </c>
      <c r="I247" s="118" t="s">
        <v>227</v>
      </c>
      <c r="J247" s="113"/>
      <c r="K247" s="101">
        <v>174258</v>
      </c>
      <c r="L247" s="100">
        <v>15000</v>
      </c>
      <c r="M247" s="119">
        <v>4001301</v>
      </c>
      <c r="N247" s="113"/>
      <c r="O247" s="99" t="s">
        <v>55</v>
      </c>
      <c r="P247" s="118" t="s">
        <v>56</v>
      </c>
      <c r="Q247" s="113"/>
    </row>
    <row r="248" spans="1:17" ht="15" x14ac:dyDescent="0.2">
      <c r="A248" s="116"/>
      <c r="B248" s="116"/>
      <c r="C248" s="120" t="s">
        <v>6</v>
      </c>
      <c r="D248" s="113"/>
      <c r="E248" s="102"/>
      <c r="G248" s="102"/>
      <c r="H248" s="94">
        <v>15000</v>
      </c>
      <c r="I248" s="121"/>
      <c r="J248" s="113"/>
      <c r="K248" s="102"/>
      <c r="L248" s="94">
        <v>15000</v>
      </c>
      <c r="M248" s="121"/>
      <c r="N248" s="113"/>
      <c r="O248" s="102"/>
      <c r="P248" s="121"/>
      <c r="Q248" s="113"/>
    </row>
    <row r="249" spans="1:17" ht="38.25" outlineLevel="1" x14ac:dyDescent="0.2">
      <c r="A249" s="115">
        <v>75548</v>
      </c>
      <c r="B249" s="115">
        <v>75548</v>
      </c>
      <c r="C249" s="117">
        <v>44161.70926304398</v>
      </c>
      <c r="D249" s="113"/>
      <c r="E249" s="99" t="s">
        <v>226</v>
      </c>
      <c r="G249" s="99" t="s">
        <v>54</v>
      </c>
      <c r="H249" s="100">
        <v>25000</v>
      </c>
      <c r="I249" s="118" t="s">
        <v>227</v>
      </c>
      <c r="J249" s="113"/>
      <c r="K249" s="101">
        <v>174258</v>
      </c>
      <c r="L249" s="100">
        <v>25000</v>
      </c>
      <c r="M249" s="119">
        <v>4001261</v>
      </c>
      <c r="N249" s="113"/>
      <c r="O249" s="99" t="s">
        <v>55</v>
      </c>
      <c r="P249" s="118" t="s">
        <v>56</v>
      </c>
      <c r="Q249" s="113"/>
    </row>
    <row r="250" spans="1:17" ht="15" x14ac:dyDescent="0.2">
      <c r="A250" s="116"/>
      <c r="B250" s="116"/>
      <c r="C250" s="120" t="s">
        <v>6</v>
      </c>
      <c r="D250" s="113"/>
      <c r="E250" s="102"/>
      <c r="G250" s="102"/>
      <c r="H250" s="94">
        <v>25000</v>
      </c>
      <c r="I250" s="121"/>
      <c r="J250" s="113"/>
      <c r="K250" s="102"/>
      <c r="L250" s="94">
        <v>25000</v>
      </c>
      <c r="M250" s="121"/>
      <c r="N250" s="113"/>
      <c r="O250" s="102"/>
      <c r="P250" s="121"/>
      <c r="Q250" s="113"/>
    </row>
    <row r="251" spans="1:17" ht="38.25" outlineLevel="1" x14ac:dyDescent="0.2">
      <c r="A251" s="115">
        <v>75549</v>
      </c>
      <c r="B251" s="115">
        <v>75549</v>
      </c>
      <c r="C251" s="117">
        <v>44161.710713078704</v>
      </c>
      <c r="D251" s="113"/>
      <c r="E251" s="99" t="s">
        <v>226</v>
      </c>
      <c r="G251" s="99" t="s">
        <v>54</v>
      </c>
      <c r="H251" s="100">
        <v>25000</v>
      </c>
      <c r="I251" s="118" t="s">
        <v>227</v>
      </c>
      <c r="J251" s="113"/>
      <c r="K251" s="101">
        <v>174258</v>
      </c>
      <c r="L251" s="100">
        <v>25000</v>
      </c>
      <c r="M251" s="119">
        <v>4001254</v>
      </c>
      <c r="N251" s="113"/>
      <c r="O251" s="99" t="s">
        <v>55</v>
      </c>
      <c r="P251" s="118" t="s">
        <v>56</v>
      </c>
      <c r="Q251" s="113"/>
    </row>
    <row r="252" spans="1:17" ht="15" x14ac:dyDescent="0.2">
      <c r="A252" s="116"/>
      <c r="B252" s="116"/>
      <c r="C252" s="120" t="s">
        <v>6</v>
      </c>
      <c r="D252" s="113"/>
      <c r="E252" s="102"/>
      <c r="G252" s="102"/>
      <c r="H252" s="94">
        <v>25000</v>
      </c>
      <c r="I252" s="121"/>
      <c r="J252" s="113"/>
      <c r="K252" s="102"/>
      <c r="L252" s="94">
        <v>25000</v>
      </c>
      <c r="M252" s="121"/>
      <c r="N252" s="113"/>
      <c r="O252" s="102"/>
      <c r="P252" s="121"/>
      <c r="Q252" s="113"/>
    </row>
    <row r="253" spans="1:17" ht="25.5" outlineLevel="1" x14ac:dyDescent="0.2">
      <c r="A253" s="115">
        <v>75573</v>
      </c>
      <c r="B253" s="115">
        <v>75573</v>
      </c>
      <c r="C253" s="117">
        <v>44162.91989351852</v>
      </c>
      <c r="D253" s="113"/>
      <c r="E253" s="99" t="s">
        <v>218</v>
      </c>
      <c r="G253" s="99" t="s">
        <v>54</v>
      </c>
      <c r="H253" s="100">
        <v>4468.22</v>
      </c>
      <c r="I253" s="118" t="s">
        <v>219</v>
      </c>
      <c r="J253" s="113"/>
      <c r="K253" s="101">
        <v>174245</v>
      </c>
      <c r="L253" s="100">
        <v>4468.22</v>
      </c>
      <c r="M253" s="119">
        <v>4404033</v>
      </c>
      <c r="N253" s="113"/>
      <c r="O253" s="99" t="s">
        <v>55</v>
      </c>
      <c r="P253" s="118" t="s">
        <v>56</v>
      </c>
      <c r="Q253" s="113"/>
    </row>
    <row r="254" spans="1:17" ht="15" x14ac:dyDescent="0.2">
      <c r="A254" s="116"/>
      <c r="B254" s="116"/>
      <c r="C254" s="120" t="s">
        <v>6</v>
      </c>
      <c r="D254" s="113"/>
      <c r="E254" s="102"/>
      <c r="G254" s="102"/>
      <c r="H254" s="94">
        <v>4468.22</v>
      </c>
      <c r="I254" s="121"/>
      <c r="J254" s="113"/>
      <c r="K254" s="102"/>
      <c r="L254" s="94">
        <v>4468.22</v>
      </c>
      <c r="M254" s="121"/>
      <c r="N254" s="113"/>
      <c r="O254" s="102"/>
      <c r="P254" s="121"/>
      <c r="Q254" s="113"/>
    </row>
    <row r="255" spans="1:17" ht="25.5" outlineLevel="1" x14ac:dyDescent="0.2">
      <c r="A255" s="115">
        <v>75584</v>
      </c>
      <c r="B255" s="115">
        <v>75584</v>
      </c>
      <c r="C255" s="117">
        <v>44165.46769795139</v>
      </c>
      <c r="D255" s="113"/>
      <c r="E255" s="99" t="s">
        <v>228</v>
      </c>
      <c r="G255" s="99" t="s">
        <v>54</v>
      </c>
      <c r="H255" s="100">
        <v>1525.19</v>
      </c>
      <c r="I255" s="118" t="s">
        <v>229</v>
      </c>
      <c r="J255" s="113"/>
      <c r="K255" s="101">
        <v>189939</v>
      </c>
      <c r="L255" s="100">
        <v>1525.19</v>
      </c>
      <c r="M255" s="119">
        <v>5550500</v>
      </c>
      <c r="N255" s="113"/>
      <c r="O255" s="99" t="s">
        <v>76</v>
      </c>
      <c r="P255" s="118" t="s">
        <v>113</v>
      </c>
      <c r="Q255" s="113"/>
    </row>
    <row r="256" spans="1:17" ht="25.5" outlineLevel="1" x14ac:dyDescent="0.2">
      <c r="A256" s="122"/>
      <c r="B256" s="122"/>
      <c r="C256" s="117">
        <v>44165.46769795139</v>
      </c>
      <c r="D256" s="113"/>
      <c r="E256" s="99" t="s">
        <v>230</v>
      </c>
      <c r="G256" s="99" t="s">
        <v>54</v>
      </c>
      <c r="H256" s="100">
        <v>130.29</v>
      </c>
      <c r="I256" s="118" t="s">
        <v>229</v>
      </c>
      <c r="J256" s="113"/>
      <c r="K256" s="101">
        <v>189939</v>
      </c>
      <c r="L256" s="100">
        <v>130.29</v>
      </c>
      <c r="M256" s="119">
        <v>5550500</v>
      </c>
      <c r="N256" s="113"/>
      <c r="O256" s="99" t="s">
        <v>76</v>
      </c>
      <c r="P256" s="118" t="s">
        <v>113</v>
      </c>
      <c r="Q256" s="113"/>
    </row>
    <row r="257" spans="1:17" ht="15" x14ac:dyDescent="0.2">
      <c r="A257" s="116"/>
      <c r="B257" s="116"/>
      <c r="C257" s="120" t="s">
        <v>6</v>
      </c>
      <c r="D257" s="113"/>
      <c r="E257" s="102"/>
      <c r="G257" s="102"/>
      <c r="H257" s="94">
        <v>1655.48</v>
      </c>
      <c r="I257" s="121"/>
      <c r="J257" s="113"/>
      <c r="K257" s="102"/>
      <c r="L257" s="94">
        <v>1655.48</v>
      </c>
      <c r="M257" s="121"/>
      <c r="N257" s="113"/>
      <c r="O257" s="102"/>
      <c r="P257" s="121"/>
      <c r="Q257" s="113"/>
    </row>
    <row r="258" spans="1:17" ht="38.25" outlineLevel="1" x14ac:dyDescent="0.2">
      <c r="A258" s="115">
        <v>75595</v>
      </c>
      <c r="B258" s="115">
        <v>75595</v>
      </c>
      <c r="C258" s="117">
        <v>44165.741292905092</v>
      </c>
      <c r="D258" s="113"/>
      <c r="E258" s="99" t="s">
        <v>231</v>
      </c>
      <c r="G258" s="99" t="s">
        <v>54</v>
      </c>
      <c r="H258" s="100">
        <v>2578.5100000000002</v>
      </c>
      <c r="I258" s="118" t="s">
        <v>69</v>
      </c>
      <c r="J258" s="113"/>
      <c r="K258" s="101">
        <v>174239</v>
      </c>
      <c r="L258" s="100">
        <v>2578.5100000000002</v>
      </c>
      <c r="M258" s="119">
        <v>4407035</v>
      </c>
      <c r="N258" s="113"/>
      <c r="O258" s="99" t="s">
        <v>55</v>
      </c>
      <c r="P258" s="118" t="s">
        <v>56</v>
      </c>
      <c r="Q258" s="113"/>
    </row>
    <row r="259" spans="1:17" ht="15" x14ac:dyDescent="0.2">
      <c r="A259" s="116"/>
      <c r="B259" s="116"/>
      <c r="C259" s="120" t="s">
        <v>6</v>
      </c>
      <c r="D259" s="113"/>
      <c r="E259" s="102"/>
      <c r="G259" s="102"/>
      <c r="H259" s="94">
        <v>2578.5100000000002</v>
      </c>
      <c r="I259" s="121"/>
      <c r="J259" s="113"/>
      <c r="K259" s="102"/>
      <c r="L259" s="94">
        <v>2578.5100000000002</v>
      </c>
      <c r="M259" s="121"/>
      <c r="N259" s="113"/>
      <c r="O259" s="102"/>
      <c r="P259" s="121"/>
      <c r="Q259" s="113"/>
    </row>
    <row r="260" spans="1:17" ht="25.5" outlineLevel="1" x14ac:dyDescent="0.2">
      <c r="A260" s="115">
        <v>75596</v>
      </c>
      <c r="B260" s="115">
        <v>75596</v>
      </c>
      <c r="C260" s="117">
        <v>44165.752744560181</v>
      </c>
      <c r="D260" s="113"/>
      <c r="E260" s="99" t="s">
        <v>232</v>
      </c>
      <c r="G260" s="99" t="s">
        <v>54</v>
      </c>
      <c r="H260" s="100">
        <v>139825.32</v>
      </c>
      <c r="I260" s="118" t="s">
        <v>75</v>
      </c>
      <c r="J260" s="113"/>
      <c r="K260" s="101">
        <v>174145</v>
      </c>
      <c r="L260" s="100">
        <v>139825.32</v>
      </c>
      <c r="M260" s="119">
        <v>1472040</v>
      </c>
      <c r="N260" s="113"/>
      <c r="O260" s="99" t="s">
        <v>55</v>
      </c>
      <c r="P260" s="118" t="s">
        <v>56</v>
      </c>
      <c r="Q260" s="113"/>
    </row>
    <row r="261" spans="1:17" ht="15" x14ac:dyDescent="0.2">
      <c r="A261" s="116"/>
      <c r="B261" s="116"/>
      <c r="C261" s="120" t="s">
        <v>6</v>
      </c>
      <c r="D261" s="113"/>
      <c r="E261" s="102"/>
      <c r="G261" s="102"/>
      <c r="H261" s="94">
        <v>139825.32</v>
      </c>
      <c r="I261" s="121"/>
      <c r="J261" s="113"/>
      <c r="K261" s="102"/>
      <c r="L261" s="94">
        <v>139825.32</v>
      </c>
      <c r="M261" s="121"/>
      <c r="N261" s="113"/>
      <c r="O261" s="102"/>
      <c r="P261" s="121"/>
      <c r="Q261" s="113"/>
    </row>
    <row r="262" spans="1:17" ht="25.5" outlineLevel="1" x14ac:dyDescent="0.2">
      <c r="A262" s="115">
        <v>75671</v>
      </c>
      <c r="B262" s="115">
        <v>75671</v>
      </c>
      <c r="C262" s="117">
        <v>44168.698821840277</v>
      </c>
      <c r="D262" s="113"/>
      <c r="E262" s="99" t="s">
        <v>244</v>
      </c>
      <c r="G262" s="99" t="s">
        <v>54</v>
      </c>
      <c r="H262" s="100">
        <v>30</v>
      </c>
      <c r="I262" s="118" t="s">
        <v>245</v>
      </c>
      <c r="J262" s="113"/>
      <c r="K262" s="101">
        <v>174151</v>
      </c>
      <c r="L262" s="100">
        <v>30</v>
      </c>
      <c r="M262" s="119">
        <v>1598040</v>
      </c>
      <c r="N262" s="113"/>
      <c r="O262" s="99" t="s">
        <v>180</v>
      </c>
      <c r="P262" s="118" t="s">
        <v>160</v>
      </c>
      <c r="Q262" s="113"/>
    </row>
    <row r="263" spans="1:17" ht="25.5" outlineLevel="1" x14ac:dyDescent="0.2">
      <c r="A263" s="122"/>
      <c r="B263" s="122"/>
      <c r="C263" s="117">
        <v>44168.698821840277</v>
      </c>
      <c r="D263" s="113"/>
      <c r="E263" s="99" t="s">
        <v>239</v>
      </c>
      <c r="G263" s="99" t="s">
        <v>54</v>
      </c>
      <c r="H263" s="100">
        <v>1010</v>
      </c>
      <c r="I263" s="118" t="s">
        <v>245</v>
      </c>
      <c r="J263" s="113"/>
      <c r="K263" s="101">
        <v>174151</v>
      </c>
      <c r="L263" s="100">
        <v>1010</v>
      </c>
      <c r="M263" s="119">
        <v>1598040</v>
      </c>
      <c r="N263" s="113"/>
      <c r="O263" s="99" t="s">
        <v>180</v>
      </c>
      <c r="P263" s="118" t="s">
        <v>160</v>
      </c>
      <c r="Q263" s="113"/>
    </row>
    <row r="264" spans="1:17" ht="25.5" outlineLevel="1" x14ac:dyDescent="0.2">
      <c r="A264" s="122"/>
      <c r="B264" s="122"/>
      <c r="C264" s="117">
        <v>44168.698821840277</v>
      </c>
      <c r="D264" s="113"/>
      <c r="E264" s="99" t="s">
        <v>240</v>
      </c>
      <c r="G264" s="99" t="s">
        <v>54</v>
      </c>
      <c r="H264" s="100">
        <v>1364.1</v>
      </c>
      <c r="I264" s="118" t="s">
        <v>245</v>
      </c>
      <c r="J264" s="113"/>
      <c r="K264" s="101">
        <v>174151</v>
      </c>
      <c r="L264" s="100">
        <v>1364.1</v>
      </c>
      <c r="M264" s="119">
        <v>1598040</v>
      </c>
      <c r="N264" s="113"/>
      <c r="O264" s="99" t="s">
        <v>180</v>
      </c>
      <c r="P264" s="118" t="s">
        <v>160</v>
      </c>
      <c r="Q264" s="113"/>
    </row>
    <row r="265" spans="1:17" ht="25.5" outlineLevel="1" x14ac:dyDescent="0.2">
      <c r="A265" s="122"/>
      <c r="B265" s="122"/>
      <c r="C265" s="117">
        <v>44168.698821840277</v>
      </c>
      <c r="D265" s="113"/>
      <c r="E265" s="99" t="s">
        <v>246</v>
      </c>
      <c r="G265" s="99" t="s">
        <v>54</v>
      </c>
      <c r="H265" s="100">
        <v>697.5</v>
      </c>
      <c r="I265" s="118" t="s">
        <v>245</v>
      </c>
      <c r="J265" s="113"/>
      <c r="K265" s="101">
        <v>174151</v>
      </c>
      <c r="L265" s="100">
        <v>697.5</v>
      </c>
      <c r="M265" s="119">
        <v>1598040</v>
      </c>
      <c r="N265" s="113"/>
      <c r="O265" s="99" t="s">
        <v>180</v>
      </c>
      <c r="P265" s="118" t="s">
        <v>160</v>
      </c>
      <c r="Q265" s="113"/>
    </row>
    <row r="266" spans="1:17" ht="25.5" outlineLevel="1" x14ac:dyDescent="0.2">
      <c r="A266" s="122"/>
      <c r="B266" s="122"/>
      <c r="C266" s="117">
        <v>44168.698821840277</v>
      </c>
      <c r="D266" s="113"/>
      <c r="E266" s="99" t="s">
        <v>247</v>
      </c>
      <c r="G266" s="99" t="s">
        <v>54</v>
      </c>
      <c r="H266" s="100">
        <v>30</v>
      </c>
      <c r="I266" s="118" t="s">
        <v>245</v>
      </c>
      <c r="J266" s="113"/>
      <c r="K266" s="101">
        <v>174151</v>
      </c>
      <c r="L266" s="100">
        <v>30</v>
      </c>
      <c r="M266" s="119">
        <v>1598040</v>
      </c>
      <c r="N266" s="113"/>
      <c r="O266" s="99" t="s">
        <v>180</v>
      </c>
      <c r="P266" s="118" t="s">
        <v>160</v>
      </c>
      <c r="Q266" s="113"/>
    </row>
    <row r="267" spans="1:17" ht="25.5" outlineLevel="1" x14ac:dyDescent="0.2">
      <c r="A267" s="122"/>
      <c r="B267" s="122"/>
      <c r="C267" s="117">
        <v>44168.698821840277</v>
      </c>
      <c r="D267" s="113"/>
      <c r="E267" s="99" t="s">
        <v>248</v>
      </c>
      <c r="G267" s="99" t="s">
        <v>54</v>
      </c>
      <c r="H267" s="100">
        <v>550</v>
      </c>
      <c r="I267" s="118" t="s">
        <v>243</v>
      </c>
      <c r="J267" s="113"/>
      <c r="K267" s="101">
        <v>174151</v>
      </c>
      <c r="L267" s="100">
        <v>550</v>
      </c>
      <c r="M267" s="119">
        <v>1598040</v>
      </c>
      <c r="N267" s="113"/>
      <c r="O267" s="99" t="s">
        <v>180</v>
      </c>
      <c r="P267" s="118" t="s">
        <v>160</v>
      </c>
      <c r="Q267" s="113"/>
    </row>
    <row r="268" spans="1:17" ht="25.5" outlineLevel="1" x14ac:dyDescent="0.2">
      <c r="A268" s="122"/>
      <c r="B268" s="122"/>
      <c r="C268" s="117">
        <v>44168.698821840277</v>
      </c>
      <c r="D268" s="113"/>
      <c r="E268" s="99" t="s">
        <v>241</v>
      </c>
      <c r="G268" s="99" t="s">
        <v>54</v>
      </c>
      <c r="H268" s="100">
        <v>170</v>
      </c>
      <c r="I268" s="118" t="s">
        <v>242</v>
      </c>
      <c r="J268" s="113"/>
      <c r="K268" s="101">
        <v>174151</v>
      </c>
      <c r="L268" s="100">
        <v>170</v>
      </c>
      <c r="M268" s="119">
        <v>1598040</v>
      </c>
      <c r="N268" s="113"/>
      <c r="O268" s="99" t="s">
        <v>180</v>
      </c>
      <c r="P268" s="118" t="s">
        <v>160</v>
      </c>
      <c r="Q268" s="113"/>
    </row>
    <row r="269" spans="1:17" ht="15" x14ac:dyDescent="0.2">
      <c r="A269" s="116"/>
      <c r="B269" s="116"/>
      <c r="C269" s="120" t="s">
        <v>6</v>
      </c>
      <c r="D269" s="113"/>
      <c r="E269" s="102"/>
      <c r="G269" s="102"/>
      <c r="H269" s="94">
        <v>3851.6</v>
      </c>
      <c r="I269" s="121"/>
      <c r="J269" s="113"/>
      <c r="K269" s="102"/>
      <c r="L269" s="94">
        <v>3851.6</v>
      </c>
      <c r="M269" s="121"/>
      <c r="N269" s="113"/>
      <c r="O269" s="102"/>
      <c r="P269" s="121"/>
      <c r="Q269" s="113"/>
    </row>
    <row r="270" spans="1:17" ht="25.5" outlineLevel="1" x14ac:dyDescent="0.2">
      <c r="A270" s="115">
        <v>75703</v>
      </c>
      <c r="B270" s="115">
        <v>75703</v>
      </c>
      <c r="C270" s="117">
        <v>44170.640725729165</v>
      </c>
      <c r="D270" s="113"/>
      <c r="E270" s="99" t="s">
        <v>249</v>
      </c>
      <c r="G270" s="99" t="s">
        <v>54</v>
      </c>
      <c r="H270" s="100">
        <v>1080</v>
      </c>
      <c r="I270" s="118" t="s">
        <v>250</v>
      </c>
      <c r="J270" s="113"/>
      <c r="K270" s="101">
        <v>174271</v>
      </c>
      <c r="L270" s="100">
        <v>1080</v>
      </c>
      <c r="M270" s="119">
        <v>4005045</v>
      </c>
      <c r="N270" s="113"/>
      <c r="O270" s="99" t="s">
        <v>251</v>
      </c>
      <c r="P270" s="118" t="s">
        <v>113</v>
      </c>
      <c r="Q270" s="113"/>
    </row>
    <row r="271" spans="1:17" ht="25.5" outlineLevel="1" x14ac:dyDescent="0.2">
      <c r="A271" s="122"/>
      <c r="B271" s="122"/>
      <c r="C271" s="117">
        <v>44170.640725729165</v>
      </c>
      <c r="D271" s="113"/>
      <c r="E271" s="99" t="s">
        <v>252</v>
      </c>
      <c r="G271" s="99" t="s">
        <v>54</v>
      </c>
      <c r="H271" s="100">
        <v>2200</v>
      </c>
      <c r="I271" s="118" t="s">
        <v>250</v>
      </c>
      <c r="J271" s="113"/>
      <c r="K271" s="101">
        <v>174271</v>
      </c>
      <c r="L271" s="100">
        <v>2200</v>
      </c>
      <c r="M271" s="119">
        <v>4005045</v>
      </c>
      <c r="N271" s="113"/>
      <c r="O271" s="99" t="s">
        <v>251</v>
      </c>
      <c r="P271" s="118" t="s">
        <v>113</v>
      </c>
      <c r="Q271" s="113"/>
    </row>
    <row r="272" spans="1:17" ht="15" x14ac:dyDescent="0.2">
      <c r="A272" s="116"/>
      <c r="B272" s="116"/>
      <c r="C272" s="120" t="s">
        <v>6</v>
      </c>
      <c r="D272" s="113"/>
      <c r="E272" s="102"/>
      <c r="G272" s="102"/>
      <c r="H272" s="94">
        <v>3280</v>
      </c>
      <c r="I272" s="121"/>
      <c r="J272" s="113"/>
      <c r="K272" s="102"/>
      <c r="L272" s="94">
        <v>3280</v>
      </c>
      <c r="M272" s="121"/>
      <c r="N272" s="113"/>
      <c r="O272" s="102"/>
      <c r="P272" s="121"/>
      <c r="Q272" s="113"/>
    </row>
    <row r="273" spans="1:17" ht="25.5" outlineLevel="1" x14ac:dyDescent="0.2">
      <c r="A273" s="115">
        <v>75704</v>
      </c>
      <c r="B273" s="115">
        <v>75704</v>
      </c>
      <c r="C273" s="117">
        <v>44171.80649012731</v>
      </c>
      <c r="D273" s="113"/>
      <c r="E273" s="99" t="s">
        <v>253</v>
      </c>
      <c r="G273" s="99" t="s">
        <v>54</v>
      </c>
      <c r="H273" s="100">
        <v>400.08</v>
      </c>
      <c r="I273" s="118" t="s">
        <v>254</v>
      </c>
      <c r="J273" s="113"/>
      <c r="K273" s="101">
        <v>174232</v>
      </c>
      <c r="L273" s="100">
        <v>400.08</v>
      </c>
      <c r="M273" s="119">
        <v>5370100</v>
      </c>
      <c r="N273" s="113"/>
      <c r="O273" s="99" t="s">
        <v>255</v>
      </c>
      <c r="P273" s="118" t="s">
        <v>56</v>
      </c>
      <c r="Q273" s="113"/>
    </row>
    <row r="274" spans="1:17" ht="15" x14ac:dyDescent="0.2">
      <c r="A274" s="116"/>
      <c r="B274" s="116"/>
      <c r="C274" s="120" t="s">
        <v>6</v>
      </c>
      <c r="D274" s="113"/>
      <c r="E274" s="102"/>
      <c r="G274" s="102"/>
      <c r="H274" s="94">
        <v>400.08</v>
      </c>
      <c r="I274" s="121"/>
      <c r="J274" s="113"/>
      <c r="K274" s="102"/>
      <c r="L274" s="94">
        <v>400.08</v>
      </c>
      <c r="M274" s="121"/>
      <c r="N274" s="113"/>
      <c r="O274" s="102"/>
      <c r="P274" s="121"/>
      <c r="Q274" s="113"/>
    </row>
    <row r="275" spans="1:17" ht="25.5" outlineLevel="1" x14ac:dyDescent="0.2">
      <c r="A275" s="115">
        <v>75705</v>
      </c>
      <c r="B275" s="115">
        <v>75705</v>
      </c>
      <c r="C275" s="117">
        <v>44171.817095486113</v>
      </c>
      <c r="D275" s="113"/>
      <c r="E275" s="99" t="s">
        <v>256</v>
      </c>
      <c r="G275" s="99" t="s">
        <v>54</v>
      </c>
      <c r="H275" s="100">
        <v>18986.310000000001</v>
      </c>
      <c r="I275" s="118" t="s">
        <v>257</v>
      </c>
      <c r="J275" s="113"/>
      <c r="K275" s="101">
        <v>174232</v>
      </c>
      <c r="L275" s="100">
        <v>18986.310000000001</v>
      </c>
      <c r="M275" s="119">
        <v>5370100</v>
      </c>
      <c r="N275" s="113"/>
      <c r="O275" s="99" t="s">
        <v>255</v>
      </c>
      <c r="P275" s="118" t="s">
        <v>56</v>
      </c>
      <c r="Q275" s="113"/>
    </row>
    <row r="276" spans="1:17" ht="15" x14ac:dyDescent="0.2">
      <c r="A276" s="116"/>
      <c r="B276" s="116"/>
      <c r="C276" s="120" t="s">
        <v>6</v>
      </c>
      <c r="D276" s="113"/>
      <c r="E276" s="102"/>
      <c r="G276" s="102"/>
      <c r="H276" s="94">
        <v>18986.310000000001</v>
      </c>
      <c r="I276" s="121"/>
      <c r="J276" s="113"/>
      <c r="K276" s="102"/>
      <c r="L276" s="94">
        <v>18986.310000000001</v>
      </c>
      <c r="M276" s="121"/>
      <c r="N276" s="113"/>
      <c r="O276" s="102"/>
      <c r="P276" s="121"/>
      <c r="Q276" s="113"/>
    </row>
    <row r="277" spans="1:17" ht="25.5" outlineLevel="1" x14ac:dyDescent="0.2">
      <c r="A277" s="115">
        <v>75706</v>
      </c>
      <c r="B277" s="115">
        <v>75706</v>
      </c>
      <c r="C277" s="117">
        <v>44171.819619641203</v>
      </c>
      <c r="D277" s="113"/>
      <c r="E277" s="99" t="s">
        <v>258</v>
      </c>
      <c r="G277" s="99" t="s">
        <v>54</v>
      </c>
      <c r="H277" s="100">
        <v>166.11</v>
      </c>
      <c r="I277" s="118" t="s">
        <v>259</v>
      </c>
      <c r="J277" s="113"/>
      <c r="K277" s="101">
        <v>174232</v>
      </c>
      <c r="L277" s="100">
        <v>166.11</v>
      </c>
      <c r="M277" s="119">
        <v>5370100</v>
      </c>
      <c r="N277" s="113"/>
      <c r="O277" s="99" t="s">
        <v>255</v>
      </c>
      <c r="P277" s="118" t="s">
        <v>113</v>
      </c>
      <c r="Q277" s="113"/>
    </row>
    <row r="278" spans="1:17" ht="15" x14ac:dyDescent="0.2">
      <c r="A278" s="116"/>
      <c r="B278" s="116"/>
      <c r="C278" s="120" t="s">
        <v>6</v>
      </c>
      <c r="D278" s="113"/>
      <c r="E278" s="102"/>
      <c r="G278" s="102"/>
      <c r="H278" s="94">
        <v>166.11</v>
      </c>
      <c r="I278" s="121"/>
      <c r="J278" s="113"/>
      <c r="K278" s="102"/>
      <c r="L278" s="94">
        <v>166.11</v>
      </c>
      <c r="M278" s="121"/>
      <c r="N278" s="113"/>
      <c r="O278" s="102"/>
      <c r="P278" s="121"/>
      <c r="Q278" s="113"/>
    </row>
    <row r="279" spans="1:17" ht="25.5" outlineLevel="1" x14ac:dyDescent="0.2">
      <c r="A279" s="115">
        <v>75717</v>
      </c>
      <c r="B279" s="115">
        <v>75717</v>
      </c>
      <c r="C279" s="117">
        <v>44173.365774155092</v>
      </c>
      <c r="D279" s="113"/>
      <c r="E279" s="99" t="s">
        <v>260</v>
      </c>
      <c r="G279" s="99" t="s">
        <v>54</v>
      </c>
      <c r="H279" s="100">
        <v>49200</v>
      </c>
      <c r="I279" s="118" t="s">
        <v>69</v>
      </c>
      <c r="J279" s="113"/>
      <c r="K279" s="101">
        <v>174245</v>
      </c>
      <c r="L279" s="100">
        <v>49200</v>
      </c>
      <c r="M279" s="119">
        <v>4404033</v>
      </c>
      <c r="N279" s="113"/>
      <c r="O279" s="99" t="s">
        <v>55</v>
      </c>
      <c r="P279" s="118" t="s">
        <v>56</v>
      </c>
      <c r="Q279" s="113"/>
    </row>
    <row r="280" spans="1:17" ht="15" x14ac:dyDescent="0.2">
      <c r="A280" s="116"/>
      <c r="B280" s="116"/>
      <c r="C280" s="120" t="s">
        <v>6</v>
      </c>
      <c r="D280" s="113"/>
      <c r="E280" s="102"/>
      <c r="G280" s="102"/>
      <c r="H280" s="94">
        <v>49200</v>
      </c>
      <c r="I280" s="121"/>
      <c r="J280" s="113"/>
      <c r="K280" s="102"/>
      <c r="L280" s="94">
        <v>49200</v>
      </c>
      <c r="M280" s="121"/>
      <c r="N280" s="113"/>
      <c r="O280" s="102"/>
      <c r="P280" s="121"/>
      <c r="Q280" s="113"/>
    </row>
    <row r="281" spans="1:17" ht="25.5" outlineLevel="1" x14ac:dyDescent="0.2">
      <c r="A281" s="115">
        <v>75719</v>
      </c>
      <c r="B281" s="115">
        <v>75719</v>
      </c>
      <c r="C281" s="117">
        <v>44173.416708946759</v>
      </c>
      <c r="D281" s="113"/>
      <c r="E281" s="99" t="s">
        <v>261</v>
      </c>
      <c r="G281" s="99" t="s">
        <v>54</v>
      </c>
      <c r="H281" s="100">
        <v>17609.47</v>
      </c>
      <c r="I281" s="118" t="s">
        <v>69</v>
      </c>
      <c r="J281" s="113"/>
      <c r="K281" s="101">
        <v>174239</v>
      </c>
      <c r="L281" s="100">
        <v>17609.47</v>
      </c>
      <c r="M281" s="119">
        <v>4991035</v>
      </c>
      <c r="N281" s="113"/>
      <c r="O281" s="99" t="s">
        <v>55</v>
      </c>
      <c r="P281" s="118" t="s">
        <v>56</v>
      </c>
      <c r="Q281" s="113"/>
    </row>
    <row r="282" spans="1:17" ht="15" x14ac:dyDescent="0.2">
      <c r="A282" s="116"/>
      <c r="B282" s="116"/>
      <c r="C282" s="120" t="s">
        <v>6</v>
      </c>
      <c r="D282" s="113"/>
      <c r="E282" s="102"/>
      <c r="G282" s="102"/>
      <c r="H282" s="94">
        <v>17609.47</v>
      </c>
      <c r="I282" s="121"/>
      <c r="J282" s="113"/>
      <c r="K282" s="102"/>
      <c r="L282" s="94">
        <v>17609.47</v>
      </c>
      <c r="M282" s="121"/>
      <c r="N282" s="113"/>
      <c r="O282" s="102"/>
      <c r="P282" s="121"/>
      <c r="Q282" s="113"/>
    </row>
    <row r="283" spans="1:17" ht="25.5" outlineLevel="1" x14ac:dyDescent="0.2">
      <c r="A283" s="115">
        <v>75720</v>
      </c>
      <c r="B283" s="115">
        <v>75720</v>
      </c>
      <c r="C283" s="117">
        <v>44173.425120567124</v>
      </c>
      <c r="D283" s="113"/>
      <c r="E283" s="99" t="s">
        <v>262</v>
      </c>
      <c r="G283" s="99" t="s">
        <v>54</v>
      </c>
      <c r="H283" s="100">
        <v>198</v>
      </c>
      <c r="I283" s="118" t="s">
        <v>263</v>
      </c>
      <c r="J283" s="113"/>
      <c r="K283" s="101">
        <v>174239</v>
      </c>
      <c r="L283" s="100">
        <v>198</v>
      </c>
      <c r="M283" s="119">
        <v>4407035</v>
      </c>
      <c r="N283" s="113"/>
      <c r="O283" s="99" t="s">
        <v>55</v>
      </c>
      <c r="P283" s="118" t="s">
        <v>56</v>
      </c>
      <c r="Q283" s="113"/>
    </row>
    <row r="284" spans="1:17" ht="15" x14ac:dyDescent="0.2">
      <c r="A284" s="116"/>
      <c r="B284" s="116"/>
      <c r="C284" s="120" t="s">
        <v>6</v>
      </c>
      <c r="D284" s="113"/>
      <c r="E284" s="102"/>
      <c r="G284" s="102"/>
      <c r="H284" s="94">
        <v>198</v>
      </c>
      <c r="I284" s="121"/>
      <c r="J284" s="113"/>
      <c r="K284" s="102"/>
      <c r="L284" s="94">
        <v>198</v>
      </c>
      <c r="M284" s="121"/>
      <c r="N284" s="113"/>
      <c r="O284" s="102"/>
      <c r="P284" s="121"/>
      <c r="Q284" s="113"/>
    </row>
    <row r="285" spans="1:17" ht="25.5" outlineLevel="1" x14ac:dyDescent="0.2">
      <c r="A285" s="115">
        <v>75722</v>
      </c>
      <c r="B285" s="115">
        <v>75722</v>
      </c>
      <c r="C285" s="117">
        <v>44173.43479259259</v>
      </c>
      <c r="D285" s="113"/>
      <c r="E285" s="99" t="s">
        <v>262</v>
      </c>
      <c r="G285" s="99" t="s">
        <v>54</v>
      </c>
      <c r="H285" s="100">
        <v>1200</v>
      </c>
      <c r="I285" s="118" t="s">
        <v>263</v>
      </c>
      <c r="J285" s="113"/>
      <c r="K285" s="101">
        <v>174239</v>
      </c>
      <c r="L285" s="100">
        <v>1200</v>
      </c>
      <c r="M285" s="119">
        <v>4407035</v>
      </c>
      <c r="N285" s="113"/>
      <c r="O285" s="99" t="s">
        <v>55</v>
      </c>
      <c r="P285" s="118" t="s">
        <v>56</v>
      </c>
      <c r="Q285" s="113"/>
    </row>
    <row r="286" spans="1:17" ht="15" x14ac:dyDescent="0.2">
      <c r="A286" s="116"/>
      <c r="B286" s="116"/>
      <c r="C286" s="120" t="s">
        <v>6</v>
      </c>
      <c r="D286" s="113"/>
      <c r="E286" s="102"/>
      <c r="G286" s="102"/>
      <c r="H286" s="94">
        <v>1200</v>
      </c>
      <c r="I286" s="121"/>
      <c r="J286" s="113"/>
      <c r="K286" s="102"/>
      <c r="L286" s="94">
        <v>1200</v>
      </c>
      <c r="M286" s="121"/>
      <c r="N286" s="113"/>
      <c r="O286" s="102"/>
      <c r="P286" s="121"/>
      <c r="Q286" s="113"/>
    </row>
    <row r="287" spans="1:17" ht="25.5" outlineLevel="1" x14ac:dyDescent="0.2">
      <c r="A287" s="115">
        <v>75723</v>
      </c>
      <c r="B287" s="115">
        <v>75723</v>
      </c>
      <c r="C287" s="117">
        <v>44173.437005127314</v>
      </c>
      <c r="D287" s="113"/>
      <c r="E287" s="99" t="s">
        <v>262</v>
      </c>
      <c r="G287" s="99" t="s">
        <v>54</v>
      </c>
      <c r="H287" s="100">
        <v>1255</v>
      </c>
      <c r="I287" s="118" t="s">
        <v>264</v>
      </c>
      <c r="J287" s="113"/>
      <c r="K287" s="101">
        <v>174239</v>
      </c>
      <c r="L287" s="100">
        <v>1255</v>
      </c>
      <c r="M287" s="119">
        <v>4407035</v>
      </c>
      <c r="N287" s="113"/>
      <c r="O287" s="99" t="s">
        <v>55</v>
      </c>
      <c r="P287" s="118" t="s">
        <v>56</v>
      </c>
      <c r="Q287" s="113"/>
    </row>
    <row r="288" spans="1:17" ht="15" x14ac:dyDescent="0.2">
      <c r="A288" s="116"/>
      <c r="B288" s="116"/>
      <c r="C288" s="120" t="s">
        <v>6</v>
      </c>
      <c r="D288" s="113"/>
      <c r="E288" s="102"/>
      <c r="G288" s="102"/>
      <c r="H288" s="94">
        <v>1255</v>
      </c>
      <c r="I288" s="121"/>
      <c r="J288" s="113"/>
      <c r="K288" s="102"/>
      <c r="L288" s="94">
        <v>1255</v>
      </c>
      <c r="M288" s="121"/>
      <c r="N288" s="113"/>
      <c r="O288" s="102"/>
      <c r="P288" s="121"/>
      <c r="Q288" s="113"/>
    </row>
    <row r="289" spans="1:17" ht="25.5" outlineLevel="1" x14ac:dyDescent="0.2">
      <c r="A289" s="115">
        <v>75732</v>
      </c>
      <c r="B289" s="115">
        <v>75732</v>
      </c>
      <c r="C289" s="117">
        <v>44173.671587384255</v>
      </c>
      <c r="D289" s="113"/>
      <c r="E289" s="99" t="s">
        <v>268</v>
      </c>
      <c r="G289" s="99" t="s">
        <v>54</v>
      </c>
      <c r="H289" s="100">
        <v>564362.42000000004</v>
      </c>
      <c r="I289" s="118" t="s">
        <v>269</v>
      </c>
      <c r="J289" s="113"/>
      <c r="K289" s="101">
        <v>174224</v>
      </c>
      <c r="L289" s="100">
        <v>564362.42000000004</v>
      </c>
      <c r="M289" s="119">
        <v>5061145</v>
      </c>
      <c r="N289" s="113"/>
      <c r="O289" s="99" t="s">
        <v>55</v>
      </c>
      <c r="P289" s="118" t="s">
        <v>160</v>
      </c>
      <c r="Q289" s="113"/>
    </row>
    <row r="290" spans="1:17" ht="15" x14ac:dyDescent="0.2">
      <c r="A290" s="116"/>
      <c r="B290" s="116"/>
      <c r="C290" s="120" t="s">
        <v>6</v>
      </c>
      <c r="D290" s="113"/>
      <c r="E290" s="102"/>
      <c r="G290" s="102"/>
      <c r="H290" s="94">
        <v>564362.42000000004</v>
      </c>
      <c r="I290" s="121"/>
      <c r="J290" s="113"/>
      <c r="K290" s="102"/>
      <c r="L290" s="94">
        <v>564362.42000000004</v>
      </c>
      <c r="M290" s="121"/>
      <c r="N290" s="113"/>
      <c r="O290" s="102"/>
      <c r="P290" s="121"/>
      <c r="Q290" s="113"/>
    </row>
    <row r="291" spans="1:17" ht="25.5" outlineLevel="1" x14ac:dyDescent="0.2">
      <c r="A291" s="115">
        <v>75737</v>
      </c>
      <c r="B291" s="115">
        <v>75737</v>
      </c>
      <c r="C291" s="117">
        <v>44173.742434918982</v>
      </c>
      <c r="D291" s="113"/>
      <c r="E291" s="99" t="s">
        <v>197</v>
      </c>
      <c r="G291" s="99" t="s">
        <v>54</v>
      </c>
      <c r="H291" s="100">
        <v>1192.5</v>
      </c>
      <c r="I291" s="118" t="s">
        <v>270</v>
      </c>
      <c r="J291" s="113"/>
      <c r="K291" s="101">
        <v>174232</v>
      </c>
      <c r="L291" s="100">
        <v>1192.5</v>
      </c>
      <c r="M291" s="119">
        <v>5130100</v>
      </c>
      <c r="N291" s="113"/>
      <c r="O291" s="99" t="s">
        <v>55</v>
      </c>
      <c r="P291" s="118" t="s">
        <v>56</v>
      </c>
      <c r="Q291" s="113"/>
    </row>
    <row r="292" spans="1:17" ht="15" x14ac:dyDescent="0.2">
      <c r="A292" s="116"/>
      <c r="B292" s="116"/>
      <c r="C292" s="120" t="s">
        <v>6</v>
      </c>
      <c r="D292" s="113"/>
      <c r="E292" s="102"/>
      <c r="G292" s="102"/>
      <c r="H292" s="94">
        <v>1192.5</v>
      </c>
      <c r="I292" s="121"/>
      <c r="J292" s="113"/>
      <c r="K292" s="102"/>
      <c r="L292" s="94">
        <v>1192.5</v>
      </c>
      <c r="M292" s="121"/>
      <c r="N292" s="113"/>
      <c r="O292" s="102"/>
      <c r="P292" s="121"/>
      <c r="Q292" s="113"/>
    </row>
    <row r="293" spans="1:17" ht="25.5" outlineLevel="1" x14ac:dyDescent="0.2">
      <c r="A293" s="115">
        <v>75739</v>
      </c>
      <c r="B293" s="115">
        <v>75739</v>
      </c>
      <c r="C293" s="117">
        <v>44173.813239502313</v>
      </c>
      <c r="D293" s="113"/>
      <c r="E293" s="99" t="s">
        <v>271</v>
      </c>
      <c r="G293" s="99" t="s">
        <v>54</v>
      </c>
      <c r="H293" s="100">
        <v>11655.26</v>
      </c>
      <c r="I293" s="118" t="s">
        <v>272</v>
      </c>
      <c r="J293" s="113"/>
      <c r="K293" s="101">
        <v>174234</v>
      </c>
      <c r="L293" s="100">
        <v>11655.26</v>
      </c>
      <c r="M293" s="119">
        <v>4147999</v>
      </c>
      <c r="N293" s="113"/>
      <c r="O293" s="99" t="s">
        <v>55</v>
      </c>
      <c r="P293" s="118" t="s">
        <v>56</v>
      </c>
      <c r="Q293" s="113"/>
    </row>
    <row r="294" spans="1:17" ht="15" x14ac:dyDescent="0.2">
      <c r="A294" s="116"/>
      <c r="B294" s="116"/>
      <c r="C294" s="120" t="s">
        <v>6</v>
      </c>
      <c r="D294" s="113"/>
      <c r="E294" s="102"/>
      <c r="G294" s="102"/>
      <c r="H294" s="94">
        <v>11655.26</v>
      </c>
      <c r="I294" s="121"/>
      <c r="J294" s="113"/>
      <c r="K294" s="102"/>
      <c r="L294" s="94">
        <v>11655.26</v>
      </c>
      <c r="M294" s="121"/>
      <c r="N294" s="113"/>
      <c r="O294" s="102"/>
      <c r="P294" s="121"/>
      <c r="Q294" s="113"/>
    </row>
    <row r="295" spans="1:17" ht="25.5" outlineLevel="1" x14ac:dyDescent="0.2">
      <c r="A295" s="115">
        <v>75741</v>
      </c>
      <c r="B295" s="115">
        <v>75741</v>
      </c>
      <c r="C295" s="117">
        <v>44174.393322141201</v>
      </c>
      <c r="D295" s="113"/>
      <c r="E295" s="99" t="s">
        <v>273</v>
      </c>
      <c r="G295" s="99" t="s">
        <v>54</v>
      </c>
      <c r="H295" s="100">
        <v>15000</v>
      </c>
      <c r="I295" s="118" t="s">
        <v>58</v>
      </c>
      <c r="J295" s="113"/>
      <c r="K295" s="101">
        <v>174263</v>
      </c>
      <c r="L295" s="100">
        <v>15000</v>
      </c>
      <c r="M295" s="119">
        <v>4001042</v>
      </c>
      <c r="N295" s="113"/>
      <c r="O295" s="99" t="s">
        <v>55</v>
      </c>
      <c r="P295" s="118" t="s">
        <v>56</v>
      </c>
      <c r="Q295" s="113"/>
    </row>
    <row r="296" spans="1:17" ht="15" x14ac:dyDescent="0.2">
      <c r="A296" s="116"/>
      <c r="B296" s="116"/>
      <c r="C296" s="120" t="s">
        <v>6</v>
      </c>
      <c r="D296" s="113"/>
      <c r="E296" s="102"/>
      <c r="G296" s="102"/>
      <c r="H296" s="94">
        <v>15000</v>
      </c>
      <c r="I296" s="121"/>
      <c r="J296" s="113"/>
      <c r="K296" s="102"/>
      <c r="L296" s="94">
        <v>15000</v>
      </c>
      <c r="M296" s="121"/>
      <c r="N296" s="113"/>
      <c r="O296" s="102"/>
      <c r="P296" s="121"/>
      <c r="Q296" s="113"/>
    </row>
    <row r="297" spans="1:17" ht="25.5" outlineLevel="1" x14ac:dyDescent="0.2">
      <c r="A297" s="115">
        <v>75742</v>
      </c>
      <c r="B297" s="115">
        <v>75742</v>
      </c>
      <c r="C297" s="117">
        <v>44174.39993900463</v>
      </c>
      <c r="D297" s="113"/>
      <c r="E297" s="99" t="s">
        <v>94</v>
      </c>
      <c r="G297" s="99" t="s">
        <v>54</v>
      </c>
      <c r="H297" s="100">
        <v>15000</v>
      </c>
      <c r="I297" s="118" t="s">
        <v>58</v>
      </c>
      <c r="J297" s="113"/>
      <c r="K297" s="101">
        <v>174263</v>
      </c>
      <c r="L297" s="100">
        <v>15000</v>
      </c>
      <c r="M297" s="119">
        <v>4001044</v>
      </c>
      <c r="N297" s="113"/>
      <c r="O297" s="99" t="s">
        <v>55</v>
      </c>
      <c r="P297" s="118" t="s">
        <v>56</v>
      </c>
      <c r="Q297" s="113"/>
    </row>
    <row r="298" spans="1:17" ht="15" x14ac:dyDescent="0.2">
      <c r="A298" s="116"/>
      <c r="B298" s="116"/>
      <c r="C298" s="120" t="s">
        <v>6</v>
      </c>
      <c r="D298" s="113"/>
      <c r="E298" s="102"/>
      <c r="G298" s="102"/>
      <c r="H298" s="94">
        <v>15000</v>
      </c>
      <c r="I298" s="121"/>
      <c r="J298" s="113"/>
      <c r="K298" s="102"/>
      <c r="L298" s="94">
        <v>15000</v>
      </c>
      <c r="M298" s="121"/>
      <c r="N298" s="113"/>
      <c r="O298" s="102"/>
      <c r="P298" s="121"/>
      <c r="Q298" s="113"/>
    </row>
    <row r="299" spans="1:17" outlineLevel="1" x14ac:dyDescent="0.2">
      <c r="A299" s="115">
        <v>75744</v>
      </c>
      <c r="B299" s="115">
        <v>75744</v>
      </c>
      <c r="C299" s="117">
        <v>44174.409787581018</v>
      </c>
      <c r="D299" s="113"/>
      <c r="E299" s="99" t="s">
        <v>274</v>
      </c>
      <c r="G299" s="99" t="s">
        <v>54</v>
      </c>
      <c r="H299" s="100">
        <v>1515.87</v>
      </c>
      <c r="I299" s="118" t="s">
        <v>275</v>
      </c>
      <c r="J299" s="113"/>
      <c r="K299" s="101">
        <v>174232</v>
      </c>
      <c r="L299" s="100">
        <v>1515.87</v>
      </c>
      <c r="M299" s="119">
        <v>5650100</v>
      </c>
      <c r="N299" s="113"/>
      <c r="O299" s="99" t="s">
        <v>57</v>
      </c>
      <c r="P299" s="118" t="s">
        <v>113</v>
      </c>
      <c r="Q299" s="113"/>
    </row>
    <row r="300" spans="1:17" ht="15" x14ac:dyDescent="0.2">
      <c r="A300" s="116"/>
      <c r="B300" s="116"/>
      <c r="C300" s="120" t="s">
        <v>6</v>
      </c>
      <c r="D300" s="113"/>
      <c r="E300" s="102"/>
      <c r="G300" s="102"/>
      <c r="H300" s="94">
        <v>1515.87</v>
      </c>
      <c r="I300" s="121"/>
      <c r="J300" s="113"/>
      <c r="K300" s="102"/>
      <c r="L300" s="94">
        <v>1515.87</v>
      </c>
      <c r="M300" s="121"/>
      <c r="N300" s="113"/>
      <c r="O300" s="102"/>
      <c r="P300" s="121"/>
      <c r="Q300" s="113"/>
    </row>
    <row r="301" spans="1:17" ht="25.5" outlineLevel="1" x14ac:dyDescent="0.2">
      <c r="A301" s="115">
        <v>75746</v>
      </c>
      <c r="B301" s="115">
        <v>75746</v>
      </c>
      <c r="C301" s="117">
        <v>44174.419776354167</v>
      </c>
      <c r="D301" s="113"/>
      <c r="E301" s="99" t="s">
        <v>276</v>
      </c>
      <c r="G301" s="99" t="s">
        <v>54</v>
      </c>
      <c r="H301" s="100">
        <v>5598.78</v>
      </c>
      <c r="I301" s="118" t="s">
        <v>272</v>
      </c>
      <c r="J301" s="113"/>
      <c r="K301" s="101">
        <v>174232</v>
      </c>
      <c r="L301" s="100">
        <v>5598.78</v>
      </c>
      <c r="M301" s="119">
        <v>5130100</v>
      </c>
      <c r="N301" s="113"/>
      <c r="O301" s="99" t="s">
        <v>55</v>
      </c>
      <c r="P301" s="118" t="s">
        <v>56</v>
      </c>
      <c r="Q301" s="113"/>
    </row>
    <row r="302" spans="1:17" ht="15" x14ac:dyDescent="0.2">
      <c r="A302" s="116"/>
      <c r="B302" s="116"/>
      <c r="C302" s="120" t="s">
        <v>6</v>
      </c>
      <c r="D302" s="113"/>
      <c r="E302" s="102"/>
      <c r="G302" s="102"/>
      <c r="H302" s="94">
        <v>5598.78</v>
      </c>
      <c r="I302" s="121"/>
      <c r="J302" s="113"/>
      <c r="K302" s="102"/>
      <c r="L302" s="94">
        <v>5598.78</v>
      </c>
      <c r="M302" s="121"/>
      <c r="N302" s="113"/>
      <c r="O302" s="102"/>
      <c r="P302" s="121"/>
      <c r="Q302" s="113"/>
    </row>
    <row r="303" spans="1:17" outlineLevel="1" x14ac:dyDescent="0.2">
      <c r="A303" s="115">
        <v>75747</v>
      </c>
      <c r="B303" s="115">
        <v>75747</v>
      </c>
      <c r="C303" s="117">
        <v>44174.420830787036</v>
      </c>
      <c r="D303" s="113"/>
      <c r="E303" s="99" t="s">
        <v>277</v>
      </c>
      <c r="G303" s="99" t="s">
        <v>54</v>
      </c>
      <c r="H303" s="100">
        <v>2021.16</v>
      </c>
      <c r="I303" s="118" t="s">
        <v>278</v>
      </c>
      <c r="J303" s="113"/>
      <c r="K303" s="101">
        <v>174232</v>
      </c>
      <c r="L303" s="100">
        <v>2021.16</v>
      </c>
      <c r="M303" s="119">
        <v>5650100</v>
      </c>
      <c r="N303" s="113"/>
      <c r="O303" s="99" t="s">
        <v>57</v>
      </c>
      <c r="P303" s="118" t="s">
        <v>113</v>
      </c>
      <c r="Q303" s="113"/>
    </row>
    <row r="304" spans="1:17" ht="15" x14ac:dyDescent="0.2">
      <c r="A304" s="116"/>
      <c r="B304" s="116"/>
      <c r="C304" s="120" t="s">
        <v>6</v>
      </c>
      <c r="D304" s="113"/>
      <c r="E304" s="102"/>
      <c r="G304" s="102"/>
      <c r="H304" s="94">
        <v>2021.16</v>
      </c>
      <c r="I304" s="121"/>
      <c r="J304" s="113"/>
      <c r="K304" s="102"/>
      <c r="L304" s="94">
        <v>2021.16</v>
      </c>
      <c r="M304" s="121"/>
      <c r="N304" s="113"/>
      <c r="O304" s="102"/>
      <c r="P304" s="121"/>
      <c r="Q304" s="113"/>
    </row>
    <row r="305" spans="1:17" outlineLevel="1" x14ac:dyDescent="0.2">
      <c r="A305" s="115">
        <v>75750</v>
      </c>
      <c r="B305" s="115">
        <v>75750</v>
      </c>
      <c r="C305" s="117">
        <v>44174.439139733797</v>
      </c>
      <c r="D305" s="113"/>
      <c r="E305" s="99" t="s">
        <v>279</v>
      </c>
      <c r="G305" s="99" t="s">
        <v>54</v>
      </c>
      <c r="H305" s="100">
        <v>971.8</v>
      </c>
      <c r="I305" s="118" t="s">
        <v>280</v>
      </c>
      <c r="J305" s="113"/>
      <c r="K305" s="101">
        <v>174232</v>
      </c>
      <c r="L305" s="100">
        <v>971.8</v>
      </c>
      <c r="M305" s="119">
        <v>5650100</v>
      </c>
      <c r="N305" s="113"/>
      <c r="O305" s="99" t="s">
        <v>57</v>
      </c>
      <c r="P305" s="118" t="s">
        <v>113</v>
      </c>
      <c r="Q305" s="113"/>
    </row>
    <row r="306" spans="1:17" outlineLevel="1" x14ac:dyDescent="0.2">
      <c r="A306" s="122"/>
      <c r="B306" s="122"/>
      <c r="C306" s="117">
        <v>44174.439139733797</v>
      </c>
      <c r="D306" s="113"/>
      <c r="E306" s="99" t="s">
        <v>281</v>
      </c>
      <c r="G306" s="99" t="s">
        <v>54</v>
      </c>
      <c r="H306" s="100">
        <v>553.39</v>
      </c>
      <c r="I306" s="118" t="s">
        <v>280</v>
      </c>
      <c r="J306" s="113"/>
      <c r="K306" s="101">
        <v>174232</v>
      </c>
      <c r="L306" s="100">
        <v>553.39</v>
      </c>
      <c r="M306" s="119">
        <v>5650100</v>
      </c>
      <c r="N306" s="113"/>
      <c r="O306" s="99" t="s">
        <v>57</v>
      </c>
      <c r="P306" s="118" t="s">
        <v>113</v>
      </c>
      <c r="Q306" s="113"/>
    </row>
    <row r="307" spans="1:17" outlineLevel="1" x14ac:dyDescent="0.2">
      <c r="A307" s="122"/>
      <c r="B307" s="122"/>
      <c r="C307" s="117">
        <v>44174.439139733797</v>
      </c>
      <c r="D307" s="113"/>
      <c r="E307" s="99" t="s">
        <v>282</v>
      </c>
      <c r="G307" s="99" t="s">
        <v>54</v>
      </c>
      <c r="H307" s="100">
        <v>304</v>
      </c>
      <c r="I307" s="118" t="s">
        <v>280</v>
      </c>
      <c r="J307" s="113"/>
      <c r="K307" s="101">
        <v>174232</v>
      </c>
      <c r="L307" s="100">
        <v>304</v>
      </c>
      <c r="M307" s="119">
        <v>5650100</v>
      </c>
      <c r="N307" s="113"/>
      <c r="O307" s="99" t="s">
        <v>57</v>
      </c>
      <c r="P307" s="118" t="s">
        <v>113</v>
      </c>
      <c r="Q307" s="113"/>
    </row>
    <row r="308" spans="1:17" outlineLevel="1" x14ac:dyDescent="0.2">
      <c r="A308" s="122"/>
      <c r="B308" s="122"/>
      <c r="C308" s="117">
        <v>44174.439139733797</v>
      </c>
      <c r="D308" s="113"/>
      <c r="E308" s="99" t="s">
        <v>279</v>
      </c>
      <c r="G308" s="99" t="s">
        <v>54</v>
      </c>
      <c r="H308" s="100">
        <v>971.8</v>
      </c>
      <c r="I308" s="118" t="s">
        <v>283</v>
      </c>
      <c r="J308" s="113"/>
      <c r="K308" s="101">
        <v>174232</v>
      </c>
      <c r="L308" s="100">
        <v>971.8</v>
      </c>
      <c r="M308" s="119">
        <v>5650100</v>
      </c>
      <c r="N308" s="113"/>
      <c r="O308" s="99" t="s">
        <v>57</v>
      </c>
      <c r="P308" s="118" t="s">
        <v>113</v>
      </c>
      <c r="Q308" s="113"/>
    </row>
    <row r="309" spans="1:17" outlineLevel="1" x14ac:dyDescent="0.2">
      <c r="A309" s="122"/>
      <c r="B309" s="122"/>
      <c r="C309" s="117">
        <v>44174.439139733797</v>
      </c>
      <c r="D309" s="113"/>
      <c r="E309" s="99" t="s">
        <v>281</v>
      </c>
      <c r="G309" s="99" t="s">
        <v>54</v>
      </c>
      <c r="H309" s="100">
        <v>553.39</v>
      </c>
      <c r="I309" s="118" t="s">
        <v>283</v>
      </c>
      <c r="J309" s="113"/>
      <c r="K309" s="101">
        <v>174232</v>
      </c>
      <c r="L309" s="100">
        <v>553.39</v>
      </c>
      <c r="M309" s="119">
        <v>5650100</v>
      </c>
      <c r="N309" s="113"/>
      <c r="O309" s="99" t="s">
        <v>57</v>
      </c>
      <c r="P309" s="118" t="s">
        <v>113</v>
      </c>
      <c r="Q309" s="113"/>
    </row>
    <row r="310" spans="1:17" outlineLevel="1" x14ac:dyDescent="0.2">
      <c r="A310" s="122"/>
      <c r="B310" s="122"/>
      <c r="C310" s="117">
        <v>44174.439139733797</v>
      </c>
      <c r="D310" s="113"/>
      <c r="E310" s="99" t="s">
        <v>282</v>
      </c>
      <c r="G310" s="99" t="s">
        <v>54</v>
      </c>
      <c r="H310" s="100">
        <v>304</v>
      </c>
      <c r="I310" s="118" t="s">
        <v>283</v>
      </c>
      <c r="J310" s="113"/>
      <c r="K310" s="101">
        <v>174232</v>
      </c>
      <c r="L310" s="100">
        <v>304</v>
      </c>
      <c r="M310" s="119">
        <v>5650100</v>
      </c>
      <c r="N310" s="113"/>
      <c r="O310" s="99" t="s">
        <v>57</v>
      </c>
      <c r="P310" s="118" t="s">
        <v>113</v>
      </c>
      <c r="Q310" s="113"/>
    </row>
    <row r="311" spans="1:17" ht="15" x14ac:dyDescent="0.2">
      <c r="A311" s="116"/>
      <c r="B311" s="116"/>
      <c r="C311" s="120" t="s">
        <v>6</v>
      </c>
      <c r="D311" s="113"/>
      <c r="E311" s="102"/>
      <c r="G311" s="102"/>
      <c r="H311" s="94">
        <v>3658.38</v>
      </c>
      <c r="I311" s="121"/>
      <c r="J311" s="113"/>
      <c r="K311" s="102"/>
      <c r="L311" s="94">
        <v>3658.38</v>
      </c>
      <c r="M311" s="121"/>
      <c r="N311" s="113"/>
      <c r="O311" s="102"/>
      <c r="P311" s="121"/>
      <c r="Q311" s="113"/>
    </row>
    <row r="312" spans="1:17" ht="25.5" outlineLevel="1" x14ac:dyDescent="0.2">
      <c r="A312" s="115">
        <v>75751</v>
      </c>
      <c r="B312" s="115">
        <v>75751</v>
      </c>
      <c r="C312" s="117">
        <v>44174.44595616898</v>
      </c>
      <c r="D312" s="113"/>
      <c r="E312" s="99" t="s">
        <v>284</v>
      </c>
      <c r="G312" s="99" t="s">
        <v>54</v>
      </c>
      <c r="H312" s="100">
        <v>8000</v>
      </c>
      <c r="I312" s="118" t="s">
        <v>58</v>
      </c>
      <c r="J312" s="113"/>
      <c r="K312" s="101">
        <v>174263</v>
      </c>
      <c r="L312" s="100">
        <v>8000</v>
      </c>
      <c r="M312" s="119">
        <v>4001252</v>
      </c>
      <c r="N312" s="113"/>
      <c r="O312" s="99" t="s">
        <v>55</v>
      </c>
      <c r="P312" s="118" t="s">
        <v>56</v>
      </c>
      <c r="Q312" s="113"/>
    </row>
    <row r="313" spans="1:17" ht="15" x14ac:dyDescent="0.2">
      <c r="A313" s="116"/>
      <c r="B313" s="116"/>
      <c r="C313" s="120" t="s">
        <v>6</v>
      </c>
      <c r="D313" s="113"/>
      <c r="E313" s="102"/>
      <c r="G313" s="102"/>
      <c r="H313" s="94">
        <v>8000</v>
      </c>
      <c r="I313" s="121"/>
      <c r="J313" s="113"/>
      <c r="K313" s="102"/>
      <c r="L313" s="94">
        <v>8000</v>
      </c>
      <c r="M313" s="121"/>
      <c r="N313" s="113"/>
      <c r="O313" s="102"/>
      <c r="P313" s="121"/>
      <c r="Q313" s="113"/>
    </row>
    <row r="314" spans="1:17" ht="25.5" outlineLevel="1" x14ac:dyDescent="0.2">
      <c r="A314" s="115">
        <v>75752</v>
      </c>
      <c r="B314" s="115">
        <v>75752</v>
      </c>
      <c r="C314" s="117">
        <v>44174.44950185185</v>
      </c>
      <c r="D314" s="113"/>
      <c r="E314" s="99" t="s">
        <v>94</v>
      </c>
      <c r="G314" s="99" t="s">
        <v>54</v>
      </c>
      <c r="H314" s="100">
        <v>6835.4</v>
      </c>
      <c r="I314" s="118" t="s">
        <v>285</v>
      </c>
      <c r="J314" s="113"/>
      <c r="K314" s="101">
        <v>174263</v>
      </c>
      <c r="L314" s="100">
        <v>6835.4</v>
      </c>
      <c r="M314" s="119">
        <v>4001045</v>
      </c>
      <c r="N314" s="113"/>
      <c r="O314" s="99" t="s">
        <v>55</v>
      </c>
      <c r="P314" s="118" t="s">
        <v>56</v>
      </c>
      <c r="Q314" s="113"/>
    </row>
    <row r="315" spans="1:17" ht="15" x14ac:dyDescent="0.2">
      <c r="A315" s="116"/>
      <c r="B315" s="116"/>
      <c r="C315" s="120" t="s">
        <v>6</v>
      </c>
      <c r="D315" s="113"/>
      <c r="E315" s="102"/>
      <c r="G315" s="102"/>
      <c r="H315" s="94">
        <v>6835.4</v>
      </c>
      <c r="I315" s="121"/>
      <c r="J315" s="113"/>
      <c r="K315" s="102"/>
      <c r="L315" s="94">
        <v>6835.4</v>
      </c>
      <c r="M315" s="121"/>
      <c r="N315" s="113"/>
      <c r="O315" s="102"/>
      <c r="P315" s="121"/>
      <c r="Q315" s="113"/>
    </row>
    <row r="316" spans="1:17" ht="38.25" outlineLevel="1" x14ac:dyDescent="0.2">
      <c r="A316" s="115">
        <v>75753</v>
      </c>
      <c r="B316" s="115">
        <v>75753</v>
      </c>
      <c r="C316" s="117">
        <v>44174.462458483795</v>
      </c>
      <c r="D316" s="113"/>
      <c r="E316" s="99" t="s">
        <v>286</v>
      </c>
      <c r="G316" s="99" t="s">
        <v>54</v>
      </c>
      <c r="H316" s="100">
        <v>2160</v>
      </c>
      <c r="I316" s="118" t="s">
        <v>287</v>
      </c>
      <c r="J316" s="113"/>
      <c r="K316" s="101">
        <v>174236</v>
      </c>
      <c r="L316" s="100">
        <v>2160</v>
      </c>
      <c r="M316" s="119">
        <v>4994999</v>
      </c>
      <c r="N316" s="113"/>
      <c r="O316" s="99" t="s">
        <v>63</v>
      </c>
      <c r="P316" s="118" t="s">
        <v>288</v>
      </c>
      <c r="Q316" s="113"/>
    </row>
    <row r="317" spans="1:17" ht="15" x14ac:dyDescent="0.2">
      <c r="A317" s="116"/>
      <c r="B317" s="116"/>
      <c r="C317" s="120" t="s">
        <v>6</v>
      </c>
      <c r="D317" s="113"/>
      <c r="E317" s="102"/>
      <c r="G317" s="102"/>
      <c r="H317" s="94">
        <v>2160</v>
      </c>
      <c r="I317" s="121"/>
      <c r="J317" s="113"/>
      <c r="K317" s="102"/>
      <c r="L317" s="94">
        <v>2160</v>
      </c>
      <c r="M317" s="121"/>
      <c r="N317" s="113"/>
      <c r="O317" s="102"/>
      <c r="P317" s="121"/>
      <c r="Q317" s="113"/>
    </row>
    <row r="318" spans="1:17" ht="25.5" outlineLevel="1" x14ac:dyDescent="0.2">
      <c r="A318" s="115">
        <v>75754</v>
      </c>
      <c r="B318" s="115">
        <v>75754</v>
      </c>
      <c r="C318" s="117">
        <v>44174.467228009256</v>
      </c>
      <c r="D318" s="113"/>
      <c r="E318" s="99" t="s">
        <v>289</v>
      </c>
      <c r="G318" s="99" t="s">
        <v>54</v>
      </c>
      <c r="H318" s="100">
        <v>1561.97</v>
      </c>
      <c r="I318" s="118" t="s">
        <v>290</v>
      </c>
      <c r="J318" s="113"/>
      <c r="K318" s="101">
        <v>139605</v>
      </c>
      <c r="L318" s="100">
        <v>1561.97</v>
      </c>
      <c r="M318" s="119">
        <v>5013104</v>
      </c>
      <c r="N318" s="113"/>
      <c r="O318" s="99" t="s">
        <v>55</v>
      </c>
      <c r="P318" s="118" t="s">
        <v>56</v>
      </c>
      <c r="Q318" s="113"/>
    </row>
    <row r="319" spans="1:17" ht="15" x14ac:dyDescent="0.2">
      <c r="A319" s="116"/>
      <c r="B319" s="116"/>
      <c r="C319" s="120" t="s">
        <v>6</v>
      </c>
      <c r="D319" s="113"/>
      <c r="E319" s="102"/>
      <c r="G319" s="102"/>
      <c r="H319" s="94">
        <v>1561.97</v>
      </c>
      <c r="I319" s="121"/>
      <c r="J319" s="113"/>
      <c r="K319" s="102"/>
      <c r="L319" s="94">
        <v>1561.97</v>
      </c>
      <c r="M319" s="121"/>
      <c r="N319" s="113"/>
      <c r="O319" s="102"/>
      <c r="P319" s="121"/>
      <c r="Q319" s="113"/>
    </row>
    <row r="320" spans="1:17" ht="25.5" outlineLevel="1" x14ac:dyDescent="0.2">
      <c r="A320" s="115">
        <v>75760</v>
      </c>
      <c r="B320" s="115">
        <v>75760</v>
      </c>
      <c r="C320" s="117">
        <v>44174.486878009258</v>
      </c>
      <c r="D320" s="113"/>
      <c r="E320" s="99" t="s">
        <v>291</v>
      </c>
      <c r="G320" s="99" t="s">
        <v>54</v>
      </c>
      <c r="H320" s="100">
        <v>17071.419999999998</v>
      </c>
      <c r="I320" s="118" t="s">
        <v>292</v>
      </c>
      <c r="J320" s="113"/>
      <c r="K320" s="101">
        <v>139605</v>
      </c>
      <c r="L320" s="100">
        <v>17071.419999999998</v>
      </c>
      <c r="M320" s="119">
        <v>5013104</v>
      </c>
      <c r="N320" s="113"/>
      <c r="O320" s="99" t="s">
        <v>55</v>
      </c>
      <c r="P320" s="118" t="s">
        <v>56</v>
      </c>
      <c r="Q320" s="113"/>
    </row>
    <row r="321" spans="1:17" ht="15" x14ac:dyDescent="0.2">
      <c r="A321" s="116"/>
      <c r="B321" s="116"/>
      <c r="C321" s="120" t="s">
        <v>6</v>
      </c>
      <c r="D321" s="113"/>
      <c r="E321" s="102"/>
      <c r="G321" s="102"/>
      <c r="H321" s="94">
        <v>17071.419999999998</v>
      </c>
      <c r="I321" s="121"/>
      <c r="J321" s="113"/>
      <c r="K321" s="102"/>
      <c r="L321" s="94">
        <v>17071.419999999998</v>
      </c>
      <c r="M321" s="121"/>
      <c r="N321" s="113"/>
      <c r="O321" s="102"/>
      <c r="P321" s="121"/>
      <c r="Q321" s="113"/>
    </row>
    <row r="322" spans="1:17" ht="25.5" outlineLevel="1" x14ac:dyDescent="0.2">
      <c r="A322" s="115">
        <v>75763</v>
      </c>
      <c r="B322" s="115">
        <v>75763</v>
      </c>
      <c r="C322" s="117">
        <v>44174.493433530093</v>
      </c>
      <c r="D322" s="113"/>
      <c r="E322" s="99" t="s">
        <v>291</v>
      </c>
      <c r="G322" s="99" t="s">
        <v>54</v>
      </c>
      <c r="H322" s="100">
        <v>3573.51</v>
      </c>
      <c r="I322" s="118" t="s">
        <v>292</v>
      </c>
      <c r="J322" s="113"/>
      <c r="K322" s="101">
        <v>139605</v>
      </c>
      <c r="L322" s="100">
        <v>3573.51</v>
      </c>
      <c r="M322" s="119">
        <v>5013104</v>
      </c>
      <c r="N322" s="113"/>
      <c r="O322" s="99" t="s">
        <v>55</v>
      </c>
      <c r="P322" s="118" t="s">
        <v>56</v>
      </c>
      <c r="Q322" s="113"/>
    </row>
    <row r="323" spans="1:17" ht="15" x14ac:dyDescent="0.2">
      <c r="A323" s="116"/>
      <c r="B323" s="116"/>
      <c r="C323" s="120" t="s">
        <v>6</v>
      </c>
      <c r="D323" s="113"/>
      <c r="E323" s="102"/>
      <c r="G323" s="102"/>
      <c r="H323" s="94">
        <v>3573.51</v>
      </c>
      <c r="I323" s="121"/>
      <c r="J323" s="113"/>
      <c r="K323" s="102"/>
      <c r="L323" s="94">
        <v>3573.51</v>
      </c>
      <c r="M323" s="121"/>
      <c r="N323" s="113"/>
      <c r="O323" s="102"/>
      <c r="P323" s="121"/>
      <c r="Q323" s="113"/>
    </row>
    <row r="324" spans="1:17" ht="25.5" outlineLevel="1" x14ac:dyDescent="0.2">
      <c r="A324" s="115">
        <v>75766</v>
      </c>
      <c r="B324" s="115">
        <v>75766</v>
      </c>
      <c r="C324" s="117">
        <v>44174.554015046291</v>
      </c>
      <c r="D324" s="113"/>
      <c r="E324" s="99" t="s">
        <v>293</v>
      </c>
      <c r="G324" s="99" t="s">
        <v>54</v>
      </c>
      <c r="H324" s="100">
        <v>41168.93</v>
      </c>
      <c r="I324" s="118" t="s">
        <v>294</v>
      </c>
      <c r="J324" s="113"/>
      <c r="K324" s="101">
        <v>174270</v>
      </c>
      <c r="L324" s="100">
        <v>41168.93</v>
      </c>
      <c r="M324" s="119">
        <v>4183087</v>
      </c>
      <c r="N324" s="113"/>
      <c r="O324" s="99" t="s">
        <v>180</v>
      </c>
      <c r="P324" s="118" t="s">
        <v>56</v>
      </c>
      <c r="Q324" s="113"/>
    </row>
    <row r="325" spans="1:17" ht="15" x14ac:dyDescent="0.2">
      <c r="A325" s="116"/>
      <c r="B325" s="116"/>
      <c r="C325" s="120" t="s">
        <v>6</v>
      </c>
      <c r="D325" s="113"/>
      <c r="E325" s="102"/>
      <c r="G325" s="102"/>
      <c r="H325" s="94">
        <v>41168.93</v>
      </c>
      <c r="I325" s="121"/>
      <c r="J325" s="113"/>
      <c r="K325" s="102"/>
      <c r="L325" s="94">
        <v>41168.93</v>
      </c>
      <c r="M325" s="121"/>
      <c r="N325" s="113"/>
      <c r="O325" s="102"/>
      <c r="P325" s="121"/>
      <c r="Q325" s="113"/>
    </row>
    <row r="326" spans="1:17" outlineLevel="1" x14ac:dyDescent="0.2">
      <c r="A326" s="115">
        <v>75767</v>
      </c>
      <c r="B326" s="115">
        <v>75767</v>
      </c>
      <c r="C326" s="117">
        <v>44174.558276932868</v>
      </c>
      <c r="D326" s="113"/>
      <c r="E326" s="99" t="s">
        <v>295</v>
      </c>
      <c r="G326" s="99" t="s">
        <v>54</v>
      </c>
      <c r="H326" s="100">
        <v>9990.2999999999993</v>
      </c>
      <c r="I326" s="118" t="s">
        <v>296</v>
      </c>
      <c r="J326" s="113"/>
      <c r="K326" s="101">
        <v>174232</v>
      </c>
      <c r="L326" s="100">
        <v>9990.2999999999993</v>
      </c>
      <c r="M326" s="119">
        <v>5650100</v>
      </c>
      <c r="N326" s="113"/>
      <c r="O326" s="99" t="s">
        <v>57</v>
      </c>
      <c r="P326" s="118" t="s">
        <v>113</v>
      </c>
      <c r="Q326" s="113"/>
    </row>
    <row r="327" spans="1:17" ht="15" x14ac:dyDescent="0.2">
      <c r="A327" s="116"/>
      <c r="B327" s="116"/>
      <c r="C327" s="120" t="s">
        <v>6</v>
      </c>
      <c r="D327" s="113"/>
      <c r="E327" s="102"/>
      <c r="G327" s="102"/>
      <c r="H327" s="94">
        <v>9990.2999999999993</v>
      </c>
      <c r="I327" s="121"/>
      <c r="J327" s="113"/>
      <c r="K327" s="102"/>
      <c r="L327" s="94">
        <v>9990.2999999999993</v>
      </c>
      <c r="M327" s="121"/>
      <c r="N327" s="113"/>
      <c r="O327" s="102"/>
      <c r="P327" s="121"/>
      <c r="Q327" s="113"/>
    </row>
    <row r="328" spans="1:17" outlineLevel="1" x14ac:dyDescent="0.2">
      <c r="A328" s="115">
        <v>75768</v>
      </c>
      <c r="B328" s="115">
        <v>75768</v>
      </c>
      <c r="C328" s="117">
        <v>44174.559635648147</v>
      </c>
      <c r="D328" s="113"/>
      <c r="E328" s="99" t="s">
        <v>295</v>
      </c>
      <c r="G328" s="99" t="s">
        <v>54</v>
      </c>
      <c r="H328" s="100">
        <v>19498.32</v>
      </c>
      <c r="I328" s="118" t="s">
        <v>297</v>
      </c>
      <c r="J328" s="113"/>
      <c r="K328" s="101">
        <v>174232</v>
      </c>
      <c r="L328" s="100">
        <v>19498.32</v>
      </c>
      <c r="M328" s="119">
        <v>5650100</v>
      </c>
      <c r="N328" s="113"/>
      <c r="O328" s="99" t="s">
        <v>57</v>
      </c>
      <c r="P328" s="118" t="s">
        <v>113</v>
      </c>
      <c r="Q328" s="113"/>
    </row>
    <row r="329" spans="1:17" ht="15" x14ac:dyDescent="0.2">
      <c r="A329" s="116"/>
      <c r="B329" s="116"/>
      <c r="C329" s="120" t="s">
        <v>6</v>
      </c>
      <c r="D329" s="113"/>
      <c r="E329" s="102"/>
      <c r="G329" s="102"/>
      <c r="H329" s="94">
        <v>19498.32</v>
      </c>
      <c r="I329" s="121"/>
      <c r="J329" s="113"/>
      <c r="K329" s="102"/>
      <c r="L329" s="94">
        <v>19498.32</v>
      </c>
      <c r="M329" s="121"/>
      <c r="N329" s="113"/>
      <c r="O329" s="102"/>
      <c r="P329" s="121"/>
      <c r="Q329" s="113"/>
    </row>
    <row r="330" spans="1:17" ht="25.5" outlineLevel="1" x14ac:dyDescent="0.2">
      <c r="A330" s="115">
        <v>75769</v>
      </c>
      <c r="B330" s="115">
        <v>75769</v>
      </c>
      <c r="C330" s="117">
        <v>44174.562554282405</v>
      </c>
      <c r="D330" s="113"/>
      <c r="E330" s="99" t="s">
        <v>298</v>
      </c>
      <c r="G330" s="99" t="s">
        <v>54</v>
      </c>
      <c r="H330" s="100">
        <v>7000</v>
      </c>
      <c r="I330" s="118" t="s">
        <v>299</v>
      </c>
      <c r="J330" s="113"/>
      <c r="K330" s="101">
        <v>174225</v>
      </c>
      <c r="L330" s="100">
        <v>7000</v>
      </c>
      <c r="M330" s="119">
        <v>5061146</v>
      </c>
      <c r="N330" s="113"/>
      <c r="O330" s="99" t="s">
        <v>57</v>
      </c>
      <c r="P330" s="118" t="s">
        <v>113</v>
      </c>
      <c r="Q330" s="113"/>
    </row>
    <row r="331" spans="1:17" ht="15" x14ac:dyDescent="0.2">
      <c r="A331" s="116"/>
      <c r="B331" s="116"/>
      <c r="C331" s="120" t="s">
        <v>6</v>
      </c>
      <c r="D331" s="113"/>
      <c r="E331" s="102"/>
      <c r="G331" s="102"/>
      <c r="H331" s="94">
        <v>7000</v>
      </c>
      <c r="I331" s="121"/>
      <c r="J331" s="113"/>
      <c r="K331" s="102"/>
      <c r="L331" s="94">
        <v>7000</v>
      </c>
      <c r="M331" s="121"/>
      <c r="N331" s="113"/>
      <c r="O331" s="102"/>
      <c r="P331" s="121"/>
      <c r="Q331" s="113"/>
    </row>
    <row r="332" spans="1:17" ht="25.5" outlineLevel="1" x14ac:dyDescent="0.2">
      <c r="A332" s="115">
        <v>75770</v>
      </c>
      <c r="B332" s="115">
        <v>75770</v>
      </c>
      <c r="C332" s="117">
        <v>44174.587769791666</v>
      </c>
      <c r="D332" s="113"/>
      <c r="E332" s="99" t="s">
        <v>300</v>
      </c>
      <c r="G332" s="99" t="s">
        <v>54</v>
      </c>
      <c r="H332" s="100">
        <v>808.45</v>
      </c>
      <c r="I332" s="118" t="s">
        <v>301</v>
      </c>
      <c r="J332" s="113"/>
      <c r="K332" s="101">
        <v>174232</v>
      </c>
      <c r="L332" s="100">
        <v>808.45</v>
      </c>
      <c r="M332" s="119">
        <v>5650100</v>
      </c>
      <c r="N332" s="113"/>
      <c r="O332" s="99" t="s">
        <v>57</v>
      </c>
      <c r="P332" s="118" t="s">
        <v>113</v>
      </c>
      <c r="Q332" s="113"/>
    </row>
    <row r="333" spans="1:17" ht="15" x14ac:dyDescent="0.2">
      <c r="A333" s="116"/>
      <c r="B333" s="116"/>
      <c r="C333" s="120" t="s">
        <v>6</v>
      </c>
      <c r="D333" s="113"/>
      <c r="E333" s="102"/>
      <c r="G333" s="102"/>
      <c r="H333" s="94">
        <v>808.45</v>
      </c>
      <c r="I333" s="121"/>
      <c r="J333" s="113"/>
      <c r="K333" s="102"/>
      <c r="L333" s="94">
        <v>808.45</v>
      </c>
      <c r="M333" s="121"/>
      <c r="N333" s="113"/>
      <c r="O333" s="102"/>
      <c r="P333" s="121"/>
      <c r="Q333" s="113"/>
    </row>
    <row r="334" spans="1:17" outlineLevel="1" x14ac:dyDescent="0.2">
      <c r="A334" s="115">
        <v>75771</v>
      </c>
      <c r="B334" s="115">
        <v>75771</v>
      </c>
      <c r="C334" s="117">
        <v>44174.596716203705</v>
      </c>
      <c r="D334" s="113"/>
      <c r="E334" s="99" t="s">
        <v>302</v>
      </c>
      <c r="G334" s="99" t="s">
        <v>54</v>
      </c>
      <c r="H334" s="100">
        <v>3036.38</v>
      </c>
      <c r="I334" s="118" t="s">
        <v>303</v>
      </c>
      <c r="J334" s="113"/>
      <c r="K334" s="101">
        <v>174232</v>
      </c>
      <c r="L334" s="100">
        <v>3036.38</v>
      </c>
      <c r="M334" s="119">
        <v>5650100</v>
      </c>
      <c r="N334" s="113"/>
      <c r="O334" s="99" t="s">
        <v>57</v>
      </c>
      <c r="P334" s="118" t="s">
        <v>113</v>
      </c>
      <c r="Q334" s="113"/>
    </row>
    <row r="335" spans="1:17" ht="25.5" customHeight="1" outlineLevel="1" x14ac:dyDescent="0.2">
      <c r="A335" s="122"/>
      <c r="B335" s="122"/>
      <c r="C335" s="117">
        <v>44174.596716203705</v>
      </c>
      <c r="D335" s="113"/>
      <c r="E335" s="99" t="s">
        <v>302</v>
      </c>
      <c r="G335" s="99" t="s">
        <v>54</v>
      </c>
      <c r="H335" s="100">
        <v>3036.38</v>
      </c>
      <c r="I335" s="118" t="s">
        <v>304</v>
      </c>
      <c r="J335" s="113"/>
      <c r="K335" s="101">
        <v>174232</v>
      </c>
      <c r="L335" s="100">
        <v>3036.38</v>
      </c>
      <c r="M335" s="119">
        <v>5650100</v>
      </c>
      <c r="N335" s="113"/>
      <c r="O335" s="99" t="s">
        <v>57</v>
      </c>
      <c r="P335" s="118" t="s">
        <v>113</v>
      </c>
      <c r="Q335" s="113"/>
    </row>
    <row r="336" spans="1:17" ht="25.5" customHeight="1" outlineLevel="1" x14ac:dyDescent="0.2">
      <c r="A336" s="122"/>
      <c r="B336" s="122"/>
      <c r="C336" s="117">
        <v>44174.596716203705</v>
      </c>
      <c r="D336" s="113"/>
      <c r="E336" s="99" t="s">
        <v>302</v>
      </c>
      <c r="G336" s="99" t="s">
        <v>54</v>
      </c>
      <c r="H336" s="100">
        <v>3587.27</v>
      </c>
      <c r="I336" s="118" t="s">
        <v>305</v>
      </c>
      <c r="J336" s="113"/>
      <c r="K336" s="101">
        <v>174232</v>
      </c>
      <c r="L336" s="100">
        <v>3587.27</v>
      </c>
      <c r="M336" s="119">
        <v>5650100</v>
      </c>
      <c r="N336" s="113"/>
      <c r="O336" s="99" t="s">
        <v>57</v>
      </c>
      <c r="P336" s="118" t="s">
        <v>113</v>
      </c>
      <c r="Q336" s="113"/>
    </row>
    <row r="337" spans="1:17" ht="15" customHeight="1" outlineLevel="1" x14ac:dyDescent="0.2">
      <c r="A337" s="122"/>
      <c r="B337" s="122"/>
      <c r="C337" s="117">
        <v>44174.596716203705</v>
      </c>
      <c r="D337" s="113"/>
      <c r="E337" s="99" t="s">
        <v>306</v>
      </c>
      <c r="G337" s="99" t="s">
        <v>54</v>
      </c>
      <c r="H337" s="100">
        <v>1932.01</v>
      </c>
      <c r="I337" s="118" t="s">
        <v>68</v>
      </c>
      <c r="J337" s="113"/>
      <c r="K337" s="101">
        <v>174232</v>
      </c>
      <c r="L337" s="100">
        <v>1932.01</v>
      </c>
      <c r="M337" s="119">
        <v>5650100</v>
      </c>
      <c r="N337" s="113"/>
      <c r="O337" s="99" t="s">
        <v>57</v>
      </c>
      <c r="P337" s="118" t="s">
        <v>113</v>
      </c>
      <c r="Q337" s="113"/>
    </row>
    <row r="338" spans="1:17" ht="25.5" customHeight="1" x14ac:dyDescent="0.2">
      <c r="A338" s="116"/>
      <c r="B338" s="116"/>
      <c r="C338" s="120" t="s">
        <v>6</v>
      </c>
      <c r="D338" s="113"/>
      <c r="E338" s="102"/>
      <c r="G338" s="102"/>
      <c r="H338" s="94">
        <v>11592.04</v>
      </c>
      <c r="I338" s="121"/>
      <c r="J338" s="113"/>
      <c r="K338" s="102"/>
      <c r="L338" s="94">
        <v>11592.04</v>
      </c>
      <c r="M338" s="121"/>
      <c r="N338" s="113"/>
      <c r="O338" s="102"/>
      <c r="P338" s="121"/>
      <c r="Q338" s="113"/>
    </row>
    <row r="339" spans="1:17" ht="15" customHeight="1" outlineLevel="1" x14ac:dyDescent="0.2">
      <c r="A339" s="115">
        <v>75777</v>
      </c>
      <c r="B339" s="115">
        <v>75777</v>
      </c>
      <c r="C339" s="117">
        <v>44174.758910150464</v>
      </c>
      <c r="D339" s="113"/>
      <c r="E339" s="99" t="s">
        <v>307</v>
      </c>
      <c r="G339" s="99" t="s">
        <v>54</v>
      </c>
      <c r="H339" s="100">
        <v>20118.3</v>
      </c>
      <c r="I339" s="118" t="s">
        <v>308</v>
      </c>
      <c r="J339" s="113"/>
      <c r="K339" s="101">
        <v>93048</v>
      </c>
      <c r="L339" s="100">
        <v>20118.3</v>
      </c>
      <c r="M339" s="119">
        <v>5013103</v>
      </c>
      <c r="N339" s="113"/>
      <c r="O339" s="99" t="s">
        <v>76</v>
      </c>
      <c r="P339" s="118" t="s">
        <v>56</v>
      </c>
      <c r="Q339" s="113"/>
    </row>
    <row r="340" spans="1:17" ht="12.75" customHeight="1" x14ac:dyDescent="0.2">
      <c r="A340" s="116"/>
      <c r="B340" s="116"/>
      <c r="C340" s="120" t="s">
        <v>6</v>
      </c>
      <c r="D340" s="113"/>
      <c r="E340" s="102"/>
      <c r="G340" s="102"/>
      <c r="H340" s="94">
        <v>20118.3</v>
      </c>
      <c r="I340" s="121"/>
      <c r="J340" s="113"/>
      <c r="K340" s="102"/>
      <c r="L340" s="94">
        <v>20118.3</v>
      </c>
      <c r="M340" s="121"/>
      <c r="N340" s="113"/>
      <c r="O340" s="102"/>
      <c r="P340" s="121"/>
      <c r="Q340" s="113"/>
    </row>
    <row r="341" spans="1:17" ht="15" customHeight="1" outlineLevel="1" x14ac:dyDescent="0.2">
      <c r="A341" s="115">
        <v>75778</v>
      </c>
      <c r="B341" s="115">
        <v>75778</v>
      </c>
      <c r="C341" s="117">
        <v>44174.807313807869</v>
      </c>
      <c r="D341" s="113"/>
      <c r="E341" s="99" t="s">
        <v>309</v>
      </c>
      <c r="G341" s="99" t="s">
        <v>54</v>
      </c>
      <c r="H341" s="100">
        <v>2000</v>
      </c>
      <c r="I341" s="118" t="s">
        <v>310</v>
      </c>
      <c r="J341" s="113"/>
      <c r="K341" s="101">
        <v>93045</v>
      </c>
      <c r="L341" s="100">
        <v>2000</v>
      </c>
      <c r="M341" s="119">
        <v>5013102</v>
      </c>
      <c r="N341" s="113"/>
      <c r="O341" s="99" t="s">
        <v>76</v>
      </c>
      <c r="P341" s="118" t="s">
        <v>56</v>
      </c>
      <c r="Q341" s="113"/>
    </row>
    <row r="342" spans="1:17" ht="25.5" customHeight="1" x14ac:dyDescent="0.2">
      <c r="A342" s="116"/>
      <c r="B342" s="116"/>
      <c r="C342" s="120" t="s">
        <v>6</v>
      </c>
      <c r="D342" s="113"/>
      <c r="E342" s="102"/>
      <c r="G342" s="102"/>
      <c r="H342" s="94">
        <v>2000</v>
      </c>
      <c r="I342" s="121"/>
      <c r="J342" s="113"/>
      <c r="K342" s="102"/>
      <c r="L342" s="94">
        <v>2000</v>
      </c>
      <c r="M342" s="121"/>
      <c r="N342" s="113"/>
      <c r="O342" s="102"/>
      <c r="P342" s="121"/>
      <c r="Q342" s="113"/>
    </row>
    <row r="343" spans="1:17" ht="15" customHeight="1" outlineLevel="1" x14ac:dyDescent="0.2">
      <c r="A343" s="115">
        <v>75780</v>
      </c>
      <c r="B343" s="115">
        <v>75780</v>
      </c>
      <c r="C343" s="117">
        <v>44174.815901585644</v>
      </c>
      <c r="D343" s="113"/>
      <c r="E343" s="99" t="s">
        <v>311</v>
      </c>
      <c r="G343" s="99" t="s">
        <v>54</v>
      </c>
      <c r="H343" s="100">
        <v>1000</v>
      </c>
      <c r="I343" s="118" t="s">
        <v>312</v>
      </c>
      <c r="J343" s="113"/>
      <c r="K343" s="101">
        <v>174145</v>
      </c>
      <c r="L343" s="100">
        <v>1000</v>
      </c>
      <c r="M343" s="119">
        <v>1422370</v>
      </c>
      <c r="N343" s="113"/>
      <c r="O343" s="99" t="s">
        <v>255</v>
      </c>
      <c r="P343" s="118" t="s">
        <v>56</v>
      </c>
      <c r="Q343" s="113"/>
    </row>
    <row r="344" spans="1:17" ht="12.75" customHeight="1" x14ac:dyDescent="0.2">
      <c r="A344" s="116"/>
      <c r="B344" s="116"/>
      <c r="C344" s="120" t="s">
        <v>6</v>
      </c>
      <c r="D344" s="113"/>
      <c r="E344" s="102"/>
      <c r="G344" s="102"/>
      <c r="H344" s="94">
        <v>1000</v>
      </c>
      <c r="I344" s="121"/>
      <c r="J344" s="113"/>
      <c r="K344" s="102"/>
      <c r="L344" s="94">
        <v>1000</v>
      </c>
      <c r="M344" s="121"/>
      <c r="N344" s="113"/>
      <c r="O344" s="102"/>
      <c r="P344" s="121"/>
      <c r="Q344" s="113"/>
    </row>
    <row r="345" spans="1:17" ht="12.75" customHeight="1" outlineLevel="1" x14ac:dyDescent="0.2">
      <c r="A345" s="115">
        <v>75781</v>
      </c>
      <c r="B345" s="115">
        <v>75781</v>
      </c>
      <c r="C345" s="117">
        <v>44175.297196678242</v>
      </c>
      <c r="D345" s="113"/>
      <c r="E345" s="99" t="s">
        <v>313</v>
      </c>
      <c r="G345" s="99" t="s">
        <v>54</v>
      </c>
      <c r="H345" s="100">
        <v>132.93</v>
      </c>
      <c r="I345" s="118" t="s">
        <v>314</v>
      </c>
      <c r="J345" s="113"/>
      <c r="K345" s="101">
        <v>174239</v>
      </c>
      <c r="L345" s="100">
        <v>132.93</v>
      </c>
      <c r="M345" s="119">
        <v>4407035</v>
      </c>
      <c r="N345" s="113"/>
      <c r="O345" s="99" t="s">
        <v>180</v>
      </c>
      <c r="P345" s="118" t="s">
        <v>56</v>
      </c>
      <c r="Q345" s="113"/>
    </row>
    <row r="346" spans="1:17" ht="12.75" customHeight="1" outlineLevel="1" x14ac:dyDescent="0.2">
      <c r="A346" s="122"/>
      <c r="B346" s="122"/>
      <c r="C346" s="117">
        <v>44175.297196678242</v>
      </c>
      <c r="D346" s="113"/>
      <c r="E346" s="99" t="s">
        <v>315</v>
      </c>
      <c r="G346" s="99" t="s">
        <v>54</v>
      </c>
      <c r="H346" s="100">
        <v>10.6</v>
      </c>
      <c r="I346" s="118" t="s">
        <v>314</v>
      </c>
      <c r="J346" s="113"/>
      <c r="K346" s="101">
        <v>174239</v>
      </c>
      <c r="L346" s="100">
        <v>10.6</v>
      </c>
      <c r="M346" s="119">
        <v>4407035</v>
      </c>
      <c r="N346" s="113"/>
      <c r="O346" s="99" t="s">
        <v>180</v>
      </c>
      <c r="P346" s="118" t="s">
        <v>56</v>
      </c>
      <c r="Q346" s="113"/>
    </row>
    <row r="347" spans="1:17" ht="12.75" customHeight="1" outlineLevel="1" x14ac:dyDescent="0.2">
      <c r="A347" s="122"/>
      <c r="B347" s="122"/>
      <c r="C347" s="117">
        <v>44175.297196678242</v>
      </c>
      <c r="D347" s="113"/>
      <c r="E347" s="99" t="s">
        <v>316</v>
      </c>
      <c r="G347" s="99" t="s">
        <v>54</v>
      </c>
      <c r="H347" s="100">
        <v>100</v>
      </c>
      <c r="I347" s="118" t="s">
        <v>314</v>
      </c>
      <c r="J347" s="113"/>
      <c r="K347" s="101">
        <v>174239</v>
      </c>
      <c r="L347" s="100">
        <v>100</v>
      </c>
      <c r="M347" s="119">
        <v>4407035</v>
      </c>
      <c r="N347" s="113"/>
      <c r="O347" s="99" t="s">
        <v>180</v>
      </c>
      <c r="P347" s="118" t="s">
        <v>56</v>
      </c>
      <c r="Q347" s="113"/>
    </row>
    <row r="348" spans="1:17" ht="15" customHeight="1" outlineLevel="1" x14ac:dyDescent="0.2">
      <c r="A348" s="122"/>
      <c r="B348" s="122"/>
      <c r="C348" s="117">
        <v>44175.297196678242</v>
      </c>
      <c r="D348" s="113"/>
      <c r="E348" s="99" t="s">
        <v>317</v>
      </c>
      <c r="G348" s="99" t="s">
        <v>54</v>
      </c>
      <c r="H348" s="100">
        <v>300</v>
      </c>
      <c r="I348" s="118" t="s">
        <v>314</v>
      </c>
      <c r="J348" s="113"/>
      <c r="K348" s="101">
        <v>174239</v>
      </c>
      <c r="L348" s="100">
        <v>300</v>
      </c>
      <c r="M348" s="119">
        <v>4407035</v>
      </c>
      <c r="N348" s="113"/>
      <c r="O348" s="99" t="s">
        <v>180</v>
      </c>
      <c r="P348" s="118" t="s">
        <v>56</v>
      </c>
      <c r="Q348" s="113"/>
    </row>
    <row r="349" spans="1:17" ht="12.75" customHeight="1" outlineLevel="1" x14ac:dyDescent="0.2">
      <c r="A349" s="122"/>
      <c r="B349" s="122"/>
      <c r="C349" s="117">
        <v>44175.297196678242</v>
      </c>
      <c r="D349" s="113"/>
      <c r="E349" s="99" t="s">
        <v>318</v>
      </c>
      <c r="G349" s="99" t="s">
        <v>54</v>
      </c>
      <c r="H349" s="100">
        <v>500</v>
      </c>
      <c r="I349" s="118" t="s">
        <v>319</v>
      </c>
      <c r="J349" s="113"/>
      <c r="K349" s="101">
        <v>174239</v>
      </c>
      <c r="L349" s="100">
        <v>500</v>
      </c>
      <c r="M349" s="119">
        <v>4407035</v>
      </c>
      <c r="N349" s="113"/>
      <c r="O349" s="99" t="s">
        <v>180</v>
      </c>
      <c r="P349" s="118" t="s">
        <v>56</v>
      </c>
      <c r="Q349" s="113"/>
    </row>
    <row r="350" spans="1:17" ht="12.75" customHeight="1" outlineLevel="1" x14ac:dyDescent="0.2">
      <c r="A350" s="122"/>
      <c r="B350" s="122"/>
      <c r="C350" s="117">
        <v>44175.297196678242</v>
      </c>
      <c r="D350" s="113"/>
      <c r="E350" s="99" t="s">
        <v>320</v>
      </c>
      <c r="G350" s="99" t="s">
        <v>54</v>
      </c>
      <c r="H350" s="100">
        <v>245</v>
      </c>
      <c r="I350" s="118" t="s">
        <v>321</v>
      </c>
      <c r="J350" s="113"/>
      <c r="K350" s="101">
        <v>174239</v>
      </c>
      <c r="L350" s="100">
        <v>245</v>
      </c>
      <c r="M350" s="119">
        <v>4407035</v>
      </c>
      <c r="N350" s="113"/>
      <c r="O350" s="99" t="s">
        <v>180</v>
      </c>
      <c r="P350" s="118" t="s">
        <v>56</v>
      </c>
      <c r="Q350" s="113"/>
    </row>
    <row r="351" spans="1:17" ht="12.75" customHeight="1" x14ac:dyDescent="0.2">
      <c r="A351" s="116"/>
      <c r="B351" s="116"/>
      <c r="C351" s="120" t="s">
        <v>6</v>
      </c>
      <c r="D351" s="113"/>
      <c r="E351" s="102"/>
      <c r="G351" s="102"/>
      <c r="H351" s="94">
        <v>1288.53</v>
      </c>
      <c r="I351" s="121"/>
      <c r="J351" s="113"/>
      <c r="K351" s="102"/>
      <c r="L351" s="94">
        <v>1288.53</v>
      </c>
      <c r="M351" s="121"/>
      <c r="N351" s="113"/>
      <c r="O351" s="102"/>
      <c r="P351" s="121"/>
      <c r="Q351" s="113"/>
    </row>
    <row r="352" spans="1:17" outlineLevel="1" x14ac:dyDescent="0.2">
      <c r="A352" s="115">
        <v>75782</v>
      </c>
      <c r="B352" s="115">
        <v>75782</v>
      </c>
      <c r="C352" s="117">
        <v>44175.332886805554</v>
      </c>
      <c r="D352" s="113"/>
      <c r="E352" s="99" t="s">
        <v>322</v>
      </c>
      <c r="G352" s="99" t="s">
        <v>54</v>
      </c>
      <c r="H352" s="100">
        <v>6661.21</v>
      </c>
      <c r="I352" s="118" t="s">
        <v>323</v>
      </c>
      <c r="J352" s="113"/>
      <c r="K352" s="101">
        <v>174225</v>
      </c>
      <c r="L352" s="100">
        <v>6661.21</v>
      </c>
      <c r="M352" s="119">
        <v>5061146</v>
      </c>
      <c r="N352" s="113"/>
      <c r="O352" s="99" t="s">
        <v>251</v>
      </c>
      <c r="P352" s="118" t="s">
        <v>113</v>
      </c>
      <c r="Q352" s="113"/>
    </row>
    <row r="353" spans="1:17" ht="12.75" customHeight="1" x14ac:dyDescent="0.2">
      <c r="A353" s="116"/>
      <c r="B353" s="116"/>
      <c r="C353" s="120" t="s">
        <v>6</v>
      </c>
      <c r="D353" s="113"/>
      <c r="E353" s="102"/>
      <c r="G353" s="102"/>
      <c r="H353" s="94">
        <v>6661.21</v>
      </c>
      <c r="I353" s="121"/>
      <c r="J353" s="113"/>
      <c r="K353" s="102"/>
      <c r="L353" s="94">
        <v>6661.21</v>
      </c>
      <c r="M353" s="121"/>
      <c r="N353" s="113"/>
      <c r="O353" s="102"/>
      <c r="P353" s="121"/>
      <c r="Q353" s="113"/>
    </row>
    <row r="354" spans="1:17" ht="12.75" customHeight="1" outlineLevel="1" x14ac:dyDescent="0.2">
      <c r="A354" s="115">
        <v>75783</v>
      </c>
      <c r="B354" s="115">
        <v>75783</v>
      </c>
      <c r="C354" s="117">
        <v>44175.399433564809</v>
      </c>
      <c r="D354" s="113"/>
      <c r="E354" s="99" t="s">
        <v>324</v>
      </c>
      <c r="G354" s="99" t="s">
        <v>54</v>
      </c>
      <c r="H354" s="100">
        <v>120.47</v>
      </c>
      <c r="I354" s="118" t="s">
        <v>319</v>
      </c>
      <c r="J354" s="113"/>
      <c r="K354" s="101">
        <v>174239</v>
      </c>
      <c r="L354" s="100">
        <v>120.47</v>
      </c>
      <c r="M354" s="119">
        <v>4407035</v>
      </c>
      <c r="N354" s="113"/>
      <c r="O354" s="99" t="s">
        <v>76</v>
      </c>
      <c r="P354" s="118" t="s">
        <v>56</v>
      </c>
      <c r="Q354" s="113"/>
    </row>
    <row r="355" spans="1:17" ht="15" x14ac:dyDescent="0.2">
      <c r="A355" s="116"/>
      <c r="B355" s="116"/>
      <c r="C355" s="120" t="s">
        <v>6</v>
      </c>
      <c r="D355" s="113"/>
      <c r="E355" s="102"/>
      <c r="G355" s="102"/>
      <c r="H355" s="94">
        <v>120.47</v>
      </c>
      <c r="I355" s="121"/>
      <c r="J355" s="113"/>
      <c r="K355" s="102"/>
      <c r="L355" s="94">
        <v>120.47</v>
      </c>
      <c r="M355" s="121"/>
      <c r="N355" s="113"/>
      <c r="O355" s="102"/>
      <c r="P355" s="121"/>
      <c r="Q355" s="113"/>
    </row>
    <row r="356" spans="1:17" ht="25.5" outlineLevel="1" x14ac:dyDescent="0.2">
      <c r="A356" s="115">
        <v>75787</v>
      </c>
      <c r="B356" s="115">
        <v>75787</v>
      </c>
      <c r="C356" s="117">
        <v>44175.433638275463</v>
      </c>
      <c r="D356" s="113"/>
      <c r="E356" s="99" t="s">
        <v>325</v>
      </c>
      <c r="G356" s="99" t="s">
        <v>54</v>
      </c>
      <c r="H356" s="100">
        <v>3915</v>
      </c>
      <c r="I356" s="118" t="s">
        <v>326</v>
      </c>
      <c r="J356" s="113"/>
      <c r="K356" s="101">
        <v>174234</v>
      </c>
      <c r="L356" s="100">
        <v>3915</v>
      </c>
      <c r="M356" s="119">
        <v>4147999</v>
      </c>
      <c r="N356" s="113"/>
      <c r="O356" s="99" t="s">
        <v>180</v>
      </c>
      <c r="P356" s="118" t="s">
        <v>288</v>
      </c>
      <c r="Q356" s="113"/>
    </row>
    <row r="357" spans="1:17" ht="15" customHeight="1" outlineLevel="1" x14ac:dyDescent="0.2">
      <c r="A357" s="122"/>
      <c r="B357" s="122"/>
      <c r="C357" s="117">
        <v>44175.433638275463</v>
      </c>
      <c r="D357" s="113"/>
      <c r="E357" s="99" t="s">
        <v>327</v>
      </c>
      <c r="G357" s="99" t="s">
        <v>54</v>
      </c>
      <c r="H357" s="100">
        <v>2216.34</v>
      </c>
      <c r="I357" s="118" t="s">
        <v>326</v>
      </c>
      <c r="J357" s="113"/>
      <c r="K357" s="101">
        <v>174234</v>
      </c>
      <c r="L357" s="100">
        <v>2216.34</v>
      </c>
      <c r="M357" s="119">
        <v>4147999</v>
      </c>
      <c r="N357" s="113"/>
      <c r="O357" s="99" t="s">
        <v>180</v>
      </c>
      <c r="P357" s="118" t="s">
        <v>288</v>
      </c>
      <c r="Q357" s="113"/>
    </row>
    <row r="358" spans="1:17" ht="25.5" outlineLevel="1" x14ac:dyDescent="0.2">
      <c r="A358" s="122"/>
      <c r="B358" s="122"/>
      <c r="C358" s="117">
        <v>44175.433638275463</v>
      </c>
      <c r="D358" s="113"/>
      <c r="E358" s="99" t="s">
        <v>328</v>
      </c>
      <c r="G358" s="99" t="s">
        <v>54</v>
      </c>
      <c r="H358" s="100">
        <v>1824</v>
      </c>
      <c r="I358" s="118" t="s">
        <v>326</v>
      </c>
      <c r="J358" s="113"/>
      <c r="K358" s="101">
        <v>174234</v>
      </c>
      <c r="L358" s="100">
        <v>1824</v>
      </c>
      <c r="M358" s="119">
        <v>4147999</v>
      </c>
      <c r="N358" s="113"/>
      <c r="O358" s="99" t="s">
        <v>180</v>
      </c>
      <c r="P358" s="118" t="s">
        <v>288</v>
      </c>
      <c r="Q358" s="113"/>
    </row>
    <row r="359" spans="1:17" ht="15" x14ac:dyDescent="0.2">
      <c r="A359" s="116"/>
      <c r="B359" s="116"/>
      <c r="C359" s="120" t="s">
        <v>6</v>
      </c>
      <c r="D359" s="113"/>
      <c r="E359" s="102"/>
      <c r="G359" s="102"/>
      <c r="H359" s="94">
        <v>7955.34</v>
      </c>
      <c r="I359" s="121"/>
      <c r="J359" s="113"/>
      <c r="K359" s="102"/>
      <c r="L359" s="94">
        <v>7955.34</v>
      </c>
      <c r="M359" s="121"/>
      <c r="N359" s="113"/>
      <c r="O359" s="102"/>
      <c r="P359" s="121"/>
      <c r="Q359" s="113"/>
    </row>
    <row r="360" spans="1:17" ht="25.5" outlineLevel="1" x14ac:dyDescent="0.2">
      <c r="A360" s="115">
        <v>75789</v>
      </c>
      <c r="B360" s="115">
        <v>75789</v>
      </c>
      <c r="C360" s="117">
        <v>44175.455422766201</v>
      </c>
      <c r="D360" s="113"/>
      <c r="E360" s="99" t="s">
        <v>329</v>
      </c>
      <c r="G360" s="99" t="s">
        <v>54</v>
      </c>
      <c r="H360" s="100">
        <v>7474.28</v>
      </c>
      <c r="I360" s="118" t="s">
        <v>219</v>
      </c>
      <c r="J360" s="113"/>
      <c r="K360" s="101">
        <v>174245</v>
      </c>
      <c r="L360" s="100">
        <v>7474.28</v>
      </c>
      <c r="M360" s="119">
        <v>4404033</v>
      </c>
      <c r="N360" s="113"/>
      <c r="O360" s="99" t="s">
        <v>55</v>
      </c>
      <c r="P360" s="118" t="s">
        <v>113</v>
      </c>
      <c r="Q360" s="113"/>
    </row>
    <row r="361" spans="1:17" ht="15" hidden="1" customHeight="1" x14ac:dyDescent="0.2">
      <c r="A361" s="116"/>
      <c r="B361" s="116"/>
      <c r="C361" s="120" t="s">
        <v>6</v>
      </c>
      <c r="D361" s="113"/>
      <c r="E361" s="102"/>
      <c r="G361" s="102"/>
      <c r="H361" s="94">
        <v>7474.28</v>
      </c>
      <c r="I361" s="121"/>
      <c r="J361" s="113"/>
      <c r="K361" s="102"/>
      <c r="L361" s="94">
        <v>7474.28</v>
      </c>
      <c r="M361" s="121"/>
      <c r="N361" s="113"/>
      <c r="O361" s="102"/>
      <c r="P361" s="121"/>
      <c r="Q361" s="113"/>
    </row>
    <row r="362" spans="1:17" ht="25.5" outlineLevel="1" x14ac:dyDescent="0.2">
      <c r="A362" s="115">
        <v>75790</v>
      </c>
      <c r="B362" s="115">
        <v>75790</v>
      </c>
      <c r="C362" s="117">
        <v>44175.471694594904</v>
      </c>
      <c r="D362" s="113"/>
      <c r="E362" s="99" t="s">
        <v>127</v>
      </c>
      <c r="G362" s="99" t="s">
        <v>54</v>
      </c>
      <c r="H362" s="100">
        <v>6439.42</v>
      </c>
      <c r="I362" s="118" t="s">
        <v>128</v>
      </c>
      <c r="J362" s="113"/>
      <c r="K362" s="101">
        <v>174245</v>
      </c>
      <c r="L362" s="100">
        <v>6439.42</v>
      </c>
      <c r="M362" s="119">
        <v>4404033</v>
      </c>
      <c r="N362" s="113"/>
      <c r="O362" s="99" t="s">
        <v>55</v>
      </c>
      <c r="P362" s="118" t="s">
        <v>56</v>
      </c>
      <c r="Q362" s="113"/>
    </row>
    <row r="363" spans="1:17" ht="15" x14ac:dyDescent="0.2">
      <c r="A363" s="116"/>
      <c r="B363" s="116"/>
      <c r="C363" s="120" t="s">
        <v>6</v>
      </c>
      <c r="D363" s="113"/>
      <c r="E363" s="102"/>
      <c r="G363" s="102"/>
      <c r="H363" s="94">
        <v>6439.42</v>
      </c>
      <c r="I363" s="121"/>
      <c r="J363" s="113"/>
      <c r="K363" s="102"/>
      <c r="L363" s="94">
        <v>6439.42</v>
      </c>
      <c r="M363" s="121"/>
      <c r="N363" s="113"/>
      <c r="O363" s="102"/>
      <c r="P363" s="121"/>
      <c r="Q363" s="113"/>
    </row>
    <row r="364" spans="1:17" ht="25.5" outlineLevel="1" x14ac:dyDescent="0.2">
      <c r="A364" s="115">
        <v>75791</v>
      </c>
      <c r="B364" s="115">
        <v>75791</v>
      </c>
      <c r="C364" s="117">
        <v>44175.557828506942</v>
      </c>
      <c r="D364" s="113"/>
      <c r="E364" s="99" t="s">
        <v>307</v>
      </c>
      <c r="G364" s="99" t="s">
        <v>54</v>
      </c>
      <c r="H364" s="100">
        <v>10059.15</v>
      </c>
      <c r="I364" s="118" t="s">
        <v>308</v>
      </c>
      <c r="J364" s="113"/>
      <c r="K364" s="101">
        <v>93048</v>
      </c>
      <c r="L364" s="100">
        <v>10059.15</v>
      </c>
      <c r="M364" s="119">
        <v>5013103</v>
      </c>
      <c r="N364" s="113"/>
      <c r="O364" s="99" t="s">
        <v>180</v>
      </c>
      <c r="P364" s="118" t="s">
        <v>113</v>
      </c>
      <c r="Q364" s="113"/>
    </row>
    <row r="365" spans="1:17" ht="15" x14ac:dyDescent="0.2">
      <c r="A365" s="116"/>
      <c r="B365" s="116"/>
      <c r="C365" s="120" t="s">
        <v>6</v>
      </c>
      <c r="D365" s="113"/>
      <c r="E365" s="102"/>
      <c r="G365" s="102"/>
      <c r="H365" s="94">
        <v>10059.15</v>
      </c>
      <c r="I365" s="121"/>
      <c r="J365" s="113"/>
      <c r="K365" s="102"/>
      <c r="L365" s="94">
        <v>10059.15</v>
      </c>
      <c r="M365" s="121"/>
      <c r="N365" s="113"/>
      <c r="O365" s="102"/>
      <c r="P365" s="121"/>
      <c r="Q365" s="113"/>
    </row>
    <row r="366" spans="1:17" ht="25.5" outlineLevel="1" x14ac:dyDescent="0.2">
      <c r="A366" s="115">
        <v>75792</v>
      </c>
      <c r="B366" s="115">
        <v>75792</v>
      </c>
      <c r="C366" s="117">
        <v>44175.569910763887</v>
      </c>
      <c r="D366" s="113"/>
      <c r="E366" s="99" t="s">
        <v>330</v>
      </c>
      <c r="G366" s="99" t="s">
        <v>54</v>
      </c>
      <c r="H366" s="100">
        <v>50</v>
      </c>
      <c r="I366" s="118" t="s">
        <v>331</v>
      </c>
      <c r="J366" s="113"/>
      <c r="K366" s="101">
        <v>174263</v>
      </c>
      <c r="L366" s="100">
        <v>50</v>
      </c>
      <c r="M366" s="119">
        <v>4001045</v>
      </c>
      <c r="N366" s="113"/>
      <c r="O366" s="99" t="s">
        <v>55</v>
      </c>
      <c r="P366" s="118" t="s">
        <v>288</v>
      </c>
      <c r="Q366" s="113"/>
    </row>
    <row r="367" spans="1:17" ht="15" x14ac:dyDescent="0.2">
      <c r="A367" s="116"/>
      <c r="B367" s="116"/>
      <c r="C367" s="120" t="s">
        <v>6</v>
      </c>
      <c r="D367" s="113"/>
      <c r="E367" s="102"/>
      <c r="G367" s="102"/>
      <c r="H367" s="94">
        <v>50</v>
      </c>
      <c r="I367" s="121"/>
      <c r="J367" s="113"/>
      <c r="K367" s="102"/>
      <c r="L367" s="94">
        <v>50</v>
      </c>
      <c r="M367" s="121"/>
      <c r="N367" s="113"/>
      <c r="O367" s="102"/>
      <c r="P367" s="121"/>
      <c r="Q367" s="113"/>
    </row>
    <row r="368" spans="1:17" ht="31.5" x14ac:dyDescent="0.2">
      <c r="A368" s="96" t="s">
        <v>169</v>
      </c>
      <c r="B368" s="96"/>
      <c r="C368" s="112"/>
      <c r="D368" s="113"/>
      <c r="E368" s="103"/>
      <c r="G368" s="103"/>
      <c r="H368" s="95">
        <v>12486561.49</v>
      </c>
      <c r="I368" s="112"/>
      <c r="J368" s="113"/>
      <c r="K368" s="103"/>
      <c r="L368" s="95">
        <v>12486561.49</v>
      </c>
      <c r="M368" s="112"/>
      <c r="N368" s="113"/>
      <c r="O368" s="103"/>
      <c r="P368" s="112"/>
      <c r="Q368" s="113"/>
    </row>
    <row r="370" spans="4:5" x14ac:dyDescent="0.2">
      <c r="D370" s="114"/>
      <c r="E370" s="113"/>
    </row>
  </sheetData>
  <autoFilter ref="K1:K501"/>
  <mergeCells count="1771">
    <mergeCell ref="A345:A351"/>
    <mergeCell ref="B345:B351"/>
    <mergeCell ref="C360:D360"/>
    <mergeCell ref="I360:J360"/>
    <mergeCell ref="M360:N360"/>
    <mergeCell ref="P360:Q360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C359:D359"/>
    <mergeCell ref="I359:J359"/>
    <mergeCell ref="M359:N359"/>
    <mergeCell ref="P359:Q359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C355:D355"/>
    <mergeCell ref="I355:J355"/>
    <mergeCell ref="M355:N355"/>
    <mergeCell ref="P355:Q355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43:D343"/>
    <mergeCell ref="I343:J343"/>
    <mergeCell ref="M343:N343"/>
    <mergeCell ref="P343:Q343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C336:D336"/>
    <mergeCell ref="I336:J336"/>
    <mergeCell ref="M336:N336"/>
    <mergeCell ref="P336:Q336"/>
    <mergeCell ref="C337:D337"/>
    <mergeCell ref="I337:J337"/>
    <mergeCell ref="M337:N337"/>
    <mergeCell ref="P337:Q337"/>
    <mergeCell ref="C338:D338"/>
    <mergeCell ref="I338:J338"/>
    <mergeCell ref="M338:N338"/>
    <mergeCell ref="P338:Q338"/>
    <mergeCell ref="C339:D339"/>
    <mergeCell ref="I339:J339"/>
    <mergeCell ref="M339:N339"/>
    <mergeCell ref="P339:Q339"/>
    <mergeCell ref="C340:D340"/>
    <mergeCell ref="I340:J340"/>
    <mergeCell ref="M340:N340"/>
    <mergeCell ref="P340:Q340"/>
    <mergeCell ref="C331:D331"/>
    <mergeCell ref="I331:J331"/>
    <mergeCell ref="M331:N331"/>
    <mergeCell ref="P331:Q331"/>
    <mergeCell ref="C332:D332"/>
    <mergeCell ref="I332:J332"/>
    <mergeCell ref="M332:N332"/>
    <mergeCell ref="P332:Q332"/>
    <mergeCell ref="C333:D333"/>
    <mergeCell ref="I333:J333"/>
    <mergeCell ref="M333:N333"/>
    <mergeCell ref="P333:Q333"/>
    <mergeCell ref="C334:D334"/>
    <mergeCell ref="I334:J334"/>
    <mergeCell ref="M334:N334"/>
    <mergeCell ref="P334:Q334"/>
    <mergeCell ref="C335:D335"/>
    <mergeCell ref="I335:J335"/>
    <mergeCell ref="M335:N335"/>
    <mergeCell ref="P335:Q335"/>
    <mergeCell ref="I211:J211"/>
    <mergeCell ref="C209:D209"/>
    <mergeCell ref="C201:D201"/>
    <mergeCell ref="C210:D210"/>
    <mergeCell ref="C208:D208"/>
    <mergeCell ref="C207:D207"/>
    <mergeCell ref="I156:J156"/>
    <mergeCell ref="M186:N186"/>
    <mergeCell ref="M183:N183"/>
    <mergeCell ref="I233:J233"/>
    <mergeCell ref="C234:D234"/>
    <mergeCell ref="I234:J234"/>
    <mergeCell ref="A326:A327"/>
    <mergeCell ref="B326:B327"/>
    <mergeCell ref="A328:A329"/>
    <mergeCell ref="B328:B329"/>
    <mergeCell ref="A220:A221"/>
    <mergeCell ref="B220:B221"/>
    <mergeCell ref="A222:A223"/>
    <mergeCell ref="B222:B223"/>
    <mergeCell ref="A224:A225"/>
    <mergeCell ref="B224:B225"/>
    <mergeCell ref="A301:A302"/>
    <mergeCell ref="B301:B302"/>
    <mergeCell ref="A303:A304"/>
    <mergeCell ref="B303:B304"/>
    <mergeCell ref="A316:A317"/>
    <mergeCell ref="B316:B317"/>
    <mergeCell ref="A318:A319"/>
    <mergeCell ref="B318:B319"/>
    <mergeCell ref="A320:A321"/>
    <mergeCell ref="B320:B321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I169:J169"/>
    <mergeCell ref="C170:D170"/>
    <mergeCell ref="I170:J170"/>
    <mergeCell ref="M160:N160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I264:J264"/>
    <mergeCell ref="C262:D262"/>
    <mergeCell ref="I262:J262"/>
    <mergeCell ref="C263:D263"/>
    <mergeCell ref="I263:J263"/>
    <mergeCell ref="I222:J222"/>
    <mergeCell ref="M219:N219"/>
    <mergeCell ref="I176:J176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217:J217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C86:D86"/>
    <mergeCell ref="I86:J86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M208:N208"/>
    <mergeCell ref="P208:Q208"/>
    <mergeCell ref="M209:N209"/>
    <mergeCell ref="P209:Q209"/>
    <mergeCell ref="M210:N210"/>
    <mergeCell ref="P210:Q210"/>
    <mergeCell ref="P199:Q199"/>
    <mergeCell ref="I209:J209"/>
    <mergeCell ref="M204:N204"/>
    <mergeCell ref="P204:Q204"/>
    <mergeCell ref="I199:J199"/>
    <mergeCell ref="I210:J210"/>
    <mergeCell ref="I208:J208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I313:J313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27:A128"/>
    <mergeCell ref="B127:B128"/>
    <mergeCell ref="A129:A130"/>
    <mergeCell ref="B129:B130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1:N201"/>
    <mergeCell ref="M200:N200"/>
    <mergeCell ref="P200:Q200"/>
    <mergeCell ref="P201:Q201"/>
    <mergeCell ref="M196:N196"/>
    <mergeCell ref="P196:Q196"/>
    <mergeCell ref="M197:N197"/>
    <mergeCell ref="P197:Q197"/>
    <mergeCell ref="M198:N198"/>
    <mergeCell ref="P198:Q198"/>
    <mergeCell ref="M199:N199"/>
    <mergeCell ref="C188:D188"/>
    <mergeCell ref="I188:J188"/>
    <mergeCell ref="M188:N188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C323:D323"/>
    <mergeCell ref="C322:D322"/>
    <mergeCell ref="C321:D321"/>
    <mergeCell ref="C320:D320"/>
    <mergeCell ref="C319:D319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C186:D186"/>
    <mergeCell ref="C78:D78"/>
    <mergeCell ref="A81:A82"/>
    <mergeCell ref="B81:B82"/>
    <mergeCell ref="C94:D94"/>
    <mergeCell ref="A253:A254"/>
    <mergeCell ref="B253:B254"/>
    <mergeCell ref="B153:B154"/>
    <mergeCell ref="C223:D223"/>
    <mergeCell ref="C183:D183"/>
    <mergeCell ref="C199:D199"/>
    <mergeCell ref="C181:D181"/>
    <mergeCell ref="A157:A158"/>
    <mergeCell ref="B157:B158"/>
    <mergeCell ref="A159:A160"/>
    <mergeCell ref="B159:B160"/>
    <mergeCell ref="A138:A139"/>
    <mergeCell ref="B138:B139"/>
    <mergeCell ref="C315:D315"/>
    <mergeCell ref="A151:A152"/>
    <mergeCell ref="B151:B152"/>
    <mergeCell ref="B299:B300"/>
    <mergeCell ref="A235:A236"/>
    <mergeCell ref="B235:B236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C312:D312"/>
    <mergeCell ref="C211:D211"/>
    <mergeCell ref="A299:A300"/>
    <mergeCell ref="A297:A298"/>
    <mergeCell ref="B297:B298"/>
    <mergeCell ref="B200:B201"/>
    <mergeCell ref="A202:A203"/>
    <mergeCell ref="B202:B203"/>
    <mergeCell ref="A204:A205"/>
    <mergeCell ref="C228:D228"/>
    <mergeCell ref="C238:D238"/>
    <mergeCell ref="C168:D168"/>
    <mergeCell ref="A171:A172"/>
    <mergeCell ref="B171:B172"/>
    <mergeCell ref="A188:A189"/>
    <mergeCell ref="B188:B189"/>
    <mergeCell ref="A190:A191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251:A252"/>
    <mergeCell ref="B251:B252"/>
    <mergeCell ref="A287:A288"/>
    <mergeCell ref="B287:B288"/>
    <mergeCell ref="A289:A290"/>
    <mergeCell ref="B289:B290"/>
    <mergeCell ref="A291:A292"/>
    <mergeCell ref="B291:B292"/>
    <mergeCell ref="A281:A282"/>
    <mergeCell ref="B281:B282"/>
    <mergeCell ref="A283:A284"/>
    <mergeCell ref="B283:B284"/>
    <mergeCell ref="A285:A286"/>
    <mergeCell ref="B285:B286"/>
    <mergeCell ref="B190:B191"/>
    <mergeCell ref="A192:A193"/>
    <mergeCell ref="B192:B193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33:A234"/>
    <mergeCell ref="B233:B234"/>
    <mergeCell ref="A194:A195"/>
    <mergeCell ref="B194:B195"/>
    <mergeCell ref="A196:A197"/>
    <mergeCell ref="B196:B197"/>
    <mergeCell ref="A198:A199"/>
    <mergeCell ref="B198:B199"/>
    <mergeCell ref="A200:A201"/>
    <mergeCell ref="A293:A294"/>
    <mergeCell ref="B293:B294"/>
    <mergeCell ref="A295:A296"/>
    <mergeCell ref="B295:B296"/>
    <mergeCell ref="A131:A135"/>
    <mergeCell ref="B131:B135"/>
    <mergeCell ref="A136:A137"/>
    <mergeCell ref="B136:B137"/>
    <mergeCell ref="A140:A142"/>
    <mergeCell ref="B140:B142"/>
    <mergeCell ref="A143:A144"/>
    <mergeCell ref="B143:B144"/>
    <mergeCell ref="A161:A164"/>
    <mergeCell ref="B161:B164"/>
    <mergeCell ref="A167:A168"/>
    <mergeCell ref="B167:B168"/>
    <mergeCell ref="A169:A170"/>
    <mergeCell ref="B169:B170"/>
    <mergeCell ref="A173:A181"/>
    <mergeCell ref="B173:B181"/>
    <mergeCell ref="A182:A183"/>
    <mergeCell ref="B182:B183"/>
    <mergeCell ref="A184:A185"/>
    <mergeCell ref="B184:B185"/>
    <mergeCell ref="A186:A187"/>
    <mergeCell ref="B186:B187"/>
    <mergeCell ref="A226:A228"/>
    <mergeCell ref="B226:B228"/>
    <mergeCell ref="A229:A230"/>
    <mergeCell ref="B229:B230"/>
    <mergeCell ref="A231:A232"/>
    <mergeCell ref="B231:B232"/>
    <mergeCell ref="A255:A257"/>
    <mergeCell ref="B255:B257"/>
    <mergeCell ref="A258:A259"/>
    <mergeCell ref="B258:B259"/>
    <mergeCell ref="A260:A261"/>
    <mergeCell ref="B260:B261"/>
    <mergeCell ref="A262:A269"/>
    <mergeCell ref="B262:B269"/>
    <mergeCell ref="A270:A272"/>
    <mergeCell ref="B270:B272"/>
    <mergeCell ref="A273:A274"/>
    <mergeCell ref="B273:B274"/>
    <mergeCell ref="A275:A276"/>
    <mergeCell ref="B275:B276"/>
    <mergeCell ref="A277:A278"/>
    <mergeCell ref="B277:B278"/>
    <mergeCell ref="A279:A280"/>
    <mergeCell ref="B279:B280"/>
    <mergeCell ref="A305:A311"/>
    <mergeCell ref="B305:B311"/>
    <mergeCell ref="A312:A313"/>
    <mergeCell ref="B312:B313"/>
    <mergeCell ref="A314:A315"/>
    <mergeCell ref="B314:B315"/>
    <mergeCell ref="A330:A331"/>
    <mergeCell ref="B330:B331"/>
    <mergeCell ref="A332:A333"/>
    <mergeCell ref="B332:B333"/>
    <mergeCell ref="A334:A338"/>
    <mergeCell ref="B334:B338"/>
    <mergeCell ref="A339:A340"/>
    <mergeCell ref="B339:B340"/>
    <mergeCell ref="A341:A342"/>
    <mergeCell ref="B341:B342"/>
    <mergeCell ref="A343:A344"/>
    <mergeCell ref="B343:B344"/>
    <mergeCell ref="A322:A323"/>
    <mergeCell ref="B322:B323"/>
    <mergeCell ref="A324:A325"/>
    <mergeCell ref="B324:B325"/>
    <mergeCell ref="A352:A353"/>
    <mergeCell ref="B352:B353"/>
    <mergeCell ref="A354:A355"/>
    <mergeCell ref="B354:B355"/>
    <mergeCell ref="A356:A359"/>
    <mergeCell ref="B356:B359"/>
    <mergeCell ref="A360:A361"/>
    <mergeCell ref="B360:B361"/>
    <mergeCell ref="C361:D361"/>
    <mergeCell ref="I361:J361"/>
    <mergeCell ref="M361:N361"/>
    <mergeCell ref="P361:Q361"/>
    <mergeCell ref="A362:A363"/>
    <mergeCell ref="B362:B363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C368:D368"/>
    <mergeCell ref="I368:J368"/>
    <mergeCell ref="M368:N368"/>
    <mergeCell ref="P368:Q368"/>
    <mergeCell ref="D370:E370"/>
    <mergeCell ref="A364:A365"/>
    <mergeCell ref="B364:B365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A366:A367"/>
    <mergeCell ref="B366:B367"/>
    <mergeCell ref="C366:D366"/>
    <mergeCell ref="I366:J366"/>
    <mergeCell ref="M366:N366"/>
    <mergeCell ref="P366:Q366"/>
    <mergeCell ref="C367:D367"/>
    <mergeCell ref="I367:J367"/>
    <mergeCell ref="M367:N367"/>
    <mergeCell ref="P367:Q367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992087%20&amp;ano=2020&amp;rs%3AParameterLanguage="/>
    <hyperlink ref="M37" r:id="rId18" display="http://cprmbd.cprm.gov.br/ReportServer?%2FRelatorio_SAE%2Fcentro%20de%20custo&amp;custo=4304084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5061127%20&amp;ano=2020&amp;rs%3AParameterLanguage="/>
    <hyperlink ref="M43" r:id="rId21" display="http://cprmbd.cprm.gov.br/ReportServer?%2FRelatorio_SAE%2Fcentro%20de%20custo&amp;custo=4147999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991035%20&amp;ano=2020&amp;rs%3AParameterLanguage="/>
    <hyperlink ref="M49" r:id="rId24" display="http://cprmbd.cprm.gov.br/ReportServer?%2FRelatorio_SAE%2Fcentro%20de%20custo&amp;custo=5061127%20&amp;ano=2020&amp;rs%3AParameterLanguage="/>
    <hyperlink ref="M51" r:id="rId25" display="http://cprmbd.cprm.gov.br/ReportServer?%2FRelatorio_SAE%2Fcentro%20de%20custo&amp;custo=4002042%20&amp;ano=2020&amp;rs%3AParameterLanguage="/>
    <hyperlink ref="M53" r:id="rId26" display="http://cprmbd.cprm.gov.br/ReportServer?%2FRelatorio_SAE%2Fcentro%20de%20custo&amp;custo=4304084%20&amp;ano=2020&amp;rs%3AParameterLanguage="/>
    <hyperlink ref="M55" r:id="rId27" display="http://cprmbd.cprm.gov.br/ReportServer?%2FRelatorio_SAE%2Fcentro%20de%20custo&amp;custo=4002042%20&amp;ano=2020&amp;rs%3AParameterLanguage="/>
    <hyperlink ref="M57" r:id="rId28" display="http://cprmbd.cprm.gov.br/ReportServer?%2FRelatorio_SAE%2Fcentro%20de%20custo&amp;custo=4428043%20&amp;ano=2020&amp;rs%3AParameterLanguage="/>
    <hyperlink ref="M59" r:id="rId29" display="http://cprmbd.cprm.gov.br/ReportServer?%2FRelatorio_SAE%2Fcentro%20de%20custo&amp;custo=4469043%20&amp;ano=2020&amp;rs%3AParameterLanguage="/>
    <hyperlink ref="M61" r:id="rId30" display="http://cprmbd.cprm.gov.br/ReportServer?%2FRelatorio_SAE%2Fcentro%20de%20custo&amp;custo=4249043%20&amp;ano=2020&amp;rs%3AParameterLanguage="/>
    <hyperlink ref="M63" r:id="rId31" display="http://cprmbd.cprm.gov.br/ReportServer?%2FRelatorio_SAE%2Fcentro%20de%20custo&amp;custo=4250043%20&amp;ano=2020&amp;rs%3AParameterLanguage="/>
    <hyperlink ref="M65" r:id="rId32" display="http://cprmbd.cprm.gov.br/ReportServer?%2FRelatorio_SAE%2Fcentro%20de%20custo&amp;custo=4147999%20&amp;ano=2020&amp;rs%3AParameterLanguage="/>
    <hyperlink ref="M67" r:id="rId33" display="http://cprmbd.cprm.gov.br/ReportServer?%2FRelatorio_SAE%2Fcentro%20de%20custo&amp;custo=4501043%20&amp;ano=2020&amp;rs%3AParameterLanguage="/>
    <hyperlink ref="M69" r:id="rId34" display="http://cprmbd.cprm.gov.br/ReportServer?%2FRelatorio_SAE%2Fcentro%20de%20custo&amp;custo=4004371%20&amp;ano=2020&amp;rs%3AParameterLanguage="/>
    <hyperlink ref="M71" r:id="rId35" display="http://cprmbd.cprm.gov.br/ReportServer?%2FRelatorio_SAE%2Fcentro%20de%20custo&amp;custo=4003261%20&amp;ano=2020&amp;rs%3AParameterLanguage="/>
    <hyperlink ref="M73" r:id="rId36" display="http://cprmbd.cprm.gov.br/ReportServer?%2FRelatorio_SAE%2Fcentro%20de%20custo&amp;custo=4003711%20&amp;ano=2020&amp;rs%3AParameterLanguage="/>
    <hyperlink ref="M75" r:id="rId37" display="http://cprmbd.cprm.gov.br/ReportServer?%2FRelatorio_SAE%2Fcentro%20de%20custo&amp;custo=4003301%20&amp;ano=2020&amp;rs%3AParameterLanguage="/>
    <hyperlink ref="M77" r:id="rId38" display="http://cprmbd.cprm.gov.br/ReportServer?%2FRelatorio_SAE%2Fcentro%20de%20custo&amp;custo=4003601%20&amp;ano=2020&amp;rs%3AParameterLanguage="/>
    <hyperlink ref="M79" r:id="rId39" display="http://cprmbd.cprm.gov.br/ReportServer?%2FRelatorio_SAE%2Fcentro%20de%20custo&amp;custo=4003651%20&amp;ano=2020&amp;rs%3AParameterLanguage="/>
    <hyperlink ref="M81" r:id="rId40" display="http://cprmbd.cprm.gov.br/ReportServer?%2FRelatorio_SAE%2Fcentro%20de%20custo&amp;custo=4003551%20&amp;ano=2020&amp;rs%3AParameterLanguage="/>
    <hyperlink ref="M83" r:id="rId41" display="http://cprmbd.cprm.gov.br/ReportServer?%2FRelatorio_SAE%2Fcentro%20de%20custo&amp;custo=4003352%20&amp;ano=2020&amp;rs%3AParameterLanguage="/>
    <hyperlink ref="M85" r:id="rId42" display="http://cprmbd.cprm.gov.br/ReportServer?%2FRelatorio_SAE%2Fcentro%20de%20custo&amp;custo=4003402%20&amp;ano=2020&amp;rs%3AParameterLanguage="/>
    <hyperlink ref="M87" r:id="rId43" display="http://cprmbd.cprm.gov.br/ReportServer?%2FRelatorio_SAE%2Fcentro%20de%20custo&amp;custo=4003501%20&amp;ano=2020&amp;rs%3AParameterLanguage="/>
    <hyperlink ref="M89" r:id="rId44" display="http://cprmbd.cprm.gov.br/ReportServer?%2FRelatorio_SAE%2Fcentro%20de%20custo&amp;custo=4003251%20&amp;ano=2020&amp;rs%3AParameterLanguage="/>
    <hyperlink ref="M91" r:id="rId45" display="http://cprmbd.cprm.gov.br/ReportServer?%2FRelatorio_SAE%2Fcentro%20de%20custo&amp;custo=4001606%20&amp;ano=2020&amp;rs%3AParameterLanguage="/>
    <hyperlink ref="M93" r:id="rId46" display="http://cprmbd.cprm.gov.br/ReportServer?%2FRelatorio_SAE%2Fcentro%20de%20custo&amp;custo=4001602%20&amp;ano=2020&amp;rs%3AParameterLanguage="/>
    <hyperlink ref="M95" r:id="rId47" display="http://cprmbd.cprm.gov.br/ReportServer?%2FRelatorio_SAE%2Fcentro%20de%20custo&amp;custo=4479040%20&amp;ano=2020&amp;rs%3AParameterLanguage="/>
    <hyperlink ref="M97" r:id="rId48" display="http://cprmbd.cprm.gov.br/ReportServer?%2FRelatorio_SAE%2Fcentro%20de%20custo&amp;custo=4001351%20&amp;ano=2020&amp;rs%3AParameterLanguage="/>
    <hyperlink ref="M99" r:id="rId49" display="http://cprmbd.cprm.gov.br/ReportServer?%2FRelatorio_SAE%2Fcentro%20de%20custo&amp;custo=4001501%20&amp;ano=2020&amp;rs%3AParameterLanguage="/>
    <hyperlink ref="M101" r:id="rId50" display="http://cprmbd.cprm.gov.br/ReportServer?%2FRelatorio_SAE%2Fcentro%20de%20custo&amp;custo=4001041%20&amp;ano=2020&amp;rs%3AParameterLanguage="/>
    <hyperlink ref="M103" r:id="rId51" display="http://cprmbd.cprm.gov.br/ReportServer?%2FRelatorio_SAE%2Fcentro%20de%20custo&amp;custo=4001711%20&amp;ano=2020&amp;rs%3AParameterLanguage="/>
    <hyperlink ref="M105" r:id="rId52" display="http://cprmbd.cprm.gov.br/ReportServer?%2FRelatorio_SAE%2Fcentro%20de%20custo&amp;custo=4481040%20&amp;ano=2020&amp;rs%3AParameterLanguage="/>
    <hyperlink ref="M107" r:id="rId53" display="http://cprmbd.cprm.gov.br/ReportServer?%2FRelatorio_SAE%2Fcentro%20de%20custo&amp;custo=4001554%20&amp;ano=2020&amp;rs%3AParameterLanguage="/>
    <hyperlink ref="M109" r:id="rId54" display="http://cprmbd.cprm.gov.br/ReportServer?%2FRelatorio_SAE%2Fcentro%20de%20custo&amp;custo=4001301%20&amp;ano=2020&amp;rs%3AParameterLanguage="/>
    <hyperlink ref="M111" r:id="rId55" display="http://cprmbd.cprm.gov.br/ReportServer?%2FRelatorio_SAE%2Fcentro%20de%20custo&amp;custo=4001555%20&amp;ano=2020&amp;rs%3AParameterLanguage="/>
    <hyperlink ref="M113" r:id="rId56" display="http://cprmbd.cprm.gov.br/ReportServer?%2FRelatorio_SAE%2Fcentro%20de%20custo&amp;custo=4001254%20&amp;ano=2020&amp;rs%3AParameterLanguage="/>
    <hyperlink ref="M115" r:id="rId57" display="http://cprmbd.cprm.gov.br/ReportServer?%2FRelatorio_SAE%2Fcentro%20de%20custo&amp;custo=4001261%20&amp;ano=2020&amp;rs%3AParameterLanguage="/>
    <hyperlink ref="M117" r:id="rId58" display="http://cprmbd.cprm.gov.br/ReportServer?%2FRelatorio_SAE%2Fcentro%20de%20custo&amp;custo=4001252%20&amp;ano=2020&amp;rs%3AParameterLanguage="/>
    <hyperlink ref="M119" r:id="rId59" display="http://cprmbd.cprm.gov.br/ReportServer?%2FRelatorio_SAE%2Fcentro%20de%20custo&amp;custo=4001042%20&amp;ano=2020&amp;rs%3AParameterLanguage="/>
    <hyperlink ref="M121" r:id="rId60" display="http://cprmbd.cprm.gov.br/ReportServer?%2FRelatorio_SAE%2Fcentro%20de%20custo&amp;custo=4001044%20&amp;ano=2020&amp;rs%3AParameterLanguage="/>
    <hyperlink ref="M123" r:id="rId61" display="http://cprmbd.cprm.gov.br/ReportServer?%2FRelatorio_SAE%2Fcentro%20de%20custo&amp;custo=4001502%20&amp;ano=2020&amp;rs%3AParameterLanguage="/>
    <hyperlink ref="M125" r:id="rId62" display="http://cprmbd.cprm.gov.br/ReportServer?%2FRelatorio_SAE%2Fcentro%20de%20custo&amp;custo=5130500%20&amp;ano=2020&amp;rs%3AParameterLanguage="/>
    <hyperlink ref="M127" r:id="rId63" display="http://cprmbd.cprm.gov.br/ReportServer?%2FRelatorio_SAE%2Fcentro%20de%20custo&amp;custo=4002042%20&amp;ano=2020&amp;rs%3AParameterLanguage="/>
    <hyperlink ref="M129" r:id="rId64" display="http://cprmbd.cprm.gov.br/ReportServer?%2FRelatorio_SAE%2Fcentro%20de%20custo&amp;custo=5130500%20&amp;ano=2020&amp;rs%3AParameterLanguage="/>
    <hyperlink ref="M131" r:id="rId65" display="http://cprmbd.cprm.gov.br/ReportServer?%2FRelatorio_SAE%2Fcentro%20de%20custo&amp;custo=4340084%20&amp;ano=2020&amp;rs%3AParameterLanguage="/>
    <hyperlink ref="M132" r:id="rId66" display="http://cprmbd.cprm.gov.br/ReportServer?%2FRelatorio_SAE%2Fcentro%20de%20custo&amp;custo=4340084%20&amp;ano=2020&amp;rs%3AParameterLanguage="/>
    <hyperlink ref="M133" r:id="rId67" display="http://cprmbd.cprm.gov.br/ReportServer?%2FRelatorio_SAE%2Fcentro%20de%20custo&amp;custo=4340084%20&amp;ano=2020&amp;rs%3AParameterLanguage="/>
    <hyperlink ref="M134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404033%20&amp;ano=2020&amp;rs%3AParameterLanguage="/>
    <hyperlink ref="M138" r:id="rId70" display="http://cprmbd.cprm.gov.br/ReportServer?%2FRelatorio_SAE%2Fcentro%20de%20custo&amp;custo=4427033%20&amp;ano=2020&amp;rs%3AParameterLanguage="/>
    <hyperlink ref="M140" r:id="rId71" display="http://cprmbd.cprm.gov.br/ReportServer?%2FRelatorio_SAE%2Fcentro%20de%20custo&amp;custo=5130500%20&amp;ano=2020&amp;rs%3AParameterLanguage="/>
    <hyperlink ref="M141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4407035%20&amp;ano=2020&amp;rs%3AParameterLanguage="/>
    <hyperlink ref="M145" r:id="rId74" display="http://cprmbd.cprm.gov.br/ReportServer?%2FRelatorio_SAE%2Fcentro%20de%20custo&amp;custo=5130500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061143%20&amp;ano=2020&amp;rs%3AParameterLanguage="/>
    <hyperlink ref="M151" r:id="rId77" display="http://cprmbd.cprm.gov.br/ReportServer?%2FRelatorio_SAE%2Fcentro%20de%20custo&amp;custo=4118550%20&amp;ano=2020&amp;rs%3AParameterLanguage="/>
    <hyperlink ref="M153" r:id="rId78" display="http://cprmbd.cprm.gov.br/ReportServer?%2FRelatorio_SAE%2Fcentro%20de%20custo&amp;custo=5061127%20&amp;ano=2020&amp;rs%3AParameterLanguage="/>
    <hyperlink ref="M155" r:id="rId79" display="http://cprmbd.cprm.gov.br/ReportServer?%2FRelatorio_SAE%2Fcentro%20de%20custo&amp;custo=4404033%20&amp;ano=2020&amp;rs%3AParameterLanguage="/>
    <hyperlink ref="M157" r:id="rId80" display="http://cprmbd.cprm.gov.br/ReportServer?%2FRelatorio_SAE%2Fcentro%20de%20custo&amp;custo=5061127%20&amp;ano=2020&amp;rs%3AParameterLanguage="/>
    <hyperlink ref="M159" r:id="rId81" display="http://cprmbd.cprm.gov.br/ReportServer?%2FRelatorio_SAE%2Fcentro%20de%20custo&amp;custo=5130500%20&amp;ano=2020&amp;rs%3AParameterLanguage="/>
    <hyperlink ref="M161" r:id="rId82" display="http://cprmbd.cprm.gov.br/ReportServer?%2FRelatorio_SAE%2Fcentro%20de%20custo&amp;custo=4340084%20&amp;ano=2020&amp;rs%3AParameterLanguage="/>
    <hyperlink ref="M162" r:id="rId83" display="http://cprmbd.cprm.gov.br/ReportServer?%2FRelatorio_SAE%2Fcentro%20de%20custo&amp;custo=4340084%20&amp;ano=2020&amp;rs%3AParameterLanguage="/>
    <hyperlink ref="M163" r:id="rId84" display="http://cprmbd.cprm.gov.br/ReportServer?%2FRelatorio_SAE%2Fcentro%20de%20custo&amp;custo=4340084%20&amp;ano=2020&amp;rs%3AParameterLanguage="/>
    <hyperlink ref="M165" r:id="rId85" display="http://cprmbd.cprm.gov.br/ReportServer?%2FRelatorio_SAE%2Fcentro%20de%20custo&amp;custo=4377084%20&amp;ano=2020&amp;rs%3AParameterLanguage="/>
    <hyperlink ref="M167" r:id="rId86" display="http://cprmbd.cprm.gov.br/ReportServer?%2FRelatorio_SAE%2Fcentro%20de%20custo&amp;custo=4430043%20&amp;ano=2020&amp;rs%3AParameterLanguage="/>
    <hyperlink ref="M169" r:id="rId87" display="http://cprmbd.cprm.gov.br/ReportServer?%2FRelatorio_SAE%2Fcentro%20de%20custo&amp;custo=4404033%20&amp;ano=2020&amp;rs%3AParameterLanguage="/>
    <hyperlink ref="M171" r:id="rId88" display="http://cprmbd.cprm.gov.br/ReportServer?%2FRelatorio_SAE%2Fcentro%20de%20custo&amp;custo=1472040%20&amp;ano=2020&amp;rs%3AParameterLanguage="/>
    <hyperlink ref="M173" r:id="rId89" display="http://cprmbd.cprm.gov.br/ReportServer?%2FRelatorio_SAE%2Fcentro%20de%20custo&amp;custo=4001045%20&amp;ano=2020&amp;rs%3AParameterLanguage="/>
    <hyperlink ref="M174" r:id="rId90" display="http://cprmbd.cprm.gov.br/ReportServer?%2FRelatorio_SAE%2Fcentro%20de%20custo&amp;custo=4001045%20&amp;ano=2020&amp;rs%3AParameterLanguage="/>
    <hyperlink ref="M175" r:id="rId91" display="http://cprmbd.cprm.gov.br/ReportServer?%2FRelatorio_SAE%2Fcentro%20de%20custo&amp;custo=4001045%20&amp;ano=2020&amp;rs%3AParameterLanguage="/>
    <hyperlink ref="M176" r:id="rId92" display="http://cprmbd.cprm.gov.br/ReportServer?%2FRelatorio_SAE%2Fcentro%20de%20custo&amp;custo=4001045%20&amp;ano=2020&amp;rs%3AParameterLanguage="/>
    <hyperlink ref="M177" r:id="rId93" display="http://cprmbd.cprm.gov.br/ReportServer?%2FRelatorio_SAE%2Fcentro%20de%20custo&amp;custo=4001045%20&amp;ano=2020&amp;rs%3AParameterLanguage="/>
    <hyperlink ref="M178" r:id="rId94" display="http://cprmbd.cprm.gov.br/ReportServer?%2FRelatorio_SAE%2Fcentro%20de%20custo&amp;custo=4001045%20&amp;ano=2020&amp;rs%3AParameterLanguage="/>
    <hyperlink ref="M179" r:id="rId95" display="http://cprmbd.cprm.gov.br/ReportServer?%2FRelatorio_SAE%2Fcentro%20de%20custo&amp;custo=4001045%20&amp;ano=2020&amp;rs%3AParameterLanguage="/>
    <hyperlink ref="M180" r:id="rId96" display="http://cprmbd.cprm.gov.br/ReportServer?%2FRelatorio_SAE%2Fcentro%20de%20custo&amp;custo=4001045%20&amp;ano=2020&amp;rs%3AParameterLanguage="/>
    <hyperlink ref="M182" r:id="rId97" display="http://cprmbd.cprm.gov.br/ReportServer?%2FRelatorio_SAE%2Fcentro%20de%20custo&amp;custo=1472040%20&amp;ano=2020&amp;rs%3AParameterLanguage="/>
    <hyperlink ref="M184" r:id="rId98" display="http://cprmbd.cprm.gov.br/ReportServer?%2FRelatorio_SAE%2Fcentro%20de%20custo&amp;custo=5130100%20&amp;ano=2020&amp;rs%3AParameterLanguage="/>
    <hyperlink ref="M186" r:id="rId99" display="http://cprmbd.cprm.gov.br/ReportServer?%2FRelatorio_SAE%2Fcentro%20de%20custo&amp;custo=4147999%20&amp;ano=2020&amp;rs%3AParameterLanguage="/>
    <hyperlink ref="M188" r:id="rId100" display="http://cprmbd.cprm.gov.br/ReportServer?%2FRelatorio_SAE%2Fcentro%20de%20custo&amp;custo=4407035%20&amp;ano=2020&amp;rs%3AParameterLanguage="/>
    <hyperlink ref="M190" r:id="rId101" display="http://cprmbd.cprm.gov.br/ReportServer?%2FRelatorio_SAE%2Fcentro%20de%20custo&amp;custo=5061127%20&amp;ano=2020&amp;rs%3AParameterLanguage="/>
    <hyperlink ref="M192" r:id="rId102" display="http://cprmbd.cprm.gov.br/ReportServer?%2FRelatorio_SAE%2Fcentro%20de%20custo&amp;custo=5130100%20&amp;ano=2020&amp;rs%3AParameterLanguage="/>
    <hyperlink ref="M194" r:id="rId103" display="http://cprmbd.cprm.gov.br/ReportServer?%2FRelatorio_SAE%2Fcentro%20de%20custo&amp;custo=4147999%20&amp;ano=2020&amp;rs%3AParameterLanguage="/>
    <hyperlink ref="M196" r:id="rId104" display="http://cprmbd.cprm.gov.br/ReportServer?%2FRelatorio_SAE%2Fcentro%20de%20custo&amp;custo=5130100%20&amp;ano=2020&amp;rs%3AParameterLanguage="/>
    <hyperlink ref="M198" r:id="rId105" display="http://cprmbd.cprm.gov.br/ReportServer?%2FRelatorio_SAE%2Fcentro%20de%20custo&amp;custo=1603084%20&amp;ano=2020&amp;rs%3AParameterLanguage="/>
    <hyperlink ref="M200" r:id="rId106" display="http://cprmbd.cprm.gov.br/ReportServer?%2FRelatorio_SAE%2Fcentro%20de%20custo&amp;custo=1472040%20&amp;ano=2020&amp;rs%3AParameterLanguage="/>
    <hyperlink ref="M202" r:id="rId107" display="http://cprmbd.cprm.gov.br/ReportServer?%2FRelatorio_SAE%2Fcentro%20de%20custo&amp;custo=1603084%20&amp;ano=2020&amp;rs%3AParameterLanguage="/>
    <hyperlink ref="M204" r:id="rId108" display="http://cprmbd.cprm.gov.br/ReportServer?%2FRelatorio_SAE%2Fcentro%20de%20custo&amp;custo=4991035%20&amp;ano=2020&amp;rs%3AParameterLanguage="/>
    <hyperlink ref="M206" r:id="rId109" display="http://cprmbd.cprm.gov.br/ReportServer?%2FRelatorio_SAE%2Fcentro%20de%20custo&amp;custo=5710100%20&amp;ano=2020&amp;rs%3AParameterLanguage="/>
    <hyperlink ref="M208" r:id="rId110" display="http://cprmbd.cprm.gov.br/ReportServer?%2FRelatorio_SAE%2Fcentro%20de%20custo&amp;custo=1603084%20&amp;ano=2020&amp;rs%3AParameterLanguage="/>
    <hyperlink ref="M210" r:id="rId111" display="http://cprmbd.cprm.gov.br/ReportServer?%2FRelatorio_SAE%2Fcentro%20de%20custo&amp;custo=5061132%20&amp;ano=2020&amp;rs%3AParameterLanguage="/>
    <hyperlink ref="M212" r:id="rId112" display="http://cprmbd.cprm.gov.br/ReportServer?%2FRelatorio_SAE%2Fcentro%20de%20custo&amp;custo=4430043%20&amp;ano=2020&amp;rs%3AParameterLanguage="/>
    <hyperlink ref="M214" r:id="rId113" display="http://cprmbd.cprm.gov.br/ReportServer?%2FRelatorio_SAE%2Fcentro%20de%20custo&amp;custo=5650100%20&amp;ano=2020&amp;rs%3AParameterLanguage="/>
    <hyperlink ref="M216" r:id="rId114" display="http://cprmbd.cprm.gov.br/ReportServer?%2FRelatorio_SAE%2Fcentro%20de%20custo&amp;custo=4407035%20&amp;ano=2020&amp;rs%3AParameterLanguage="/>
    <hyperlink ref="M218" r:id="rId115" display="http://cprmbd.cprm.gov.br/ReportServer?%2FRelatorio_SAE%2Fcentro%20de%20custo&amp;custo=4483033%20&amp;ano=2020&amp;rs%3AParameterLanguage="/>
    <hyperlink ref="M220" r:id="rId116" display="http://cprmbd.cprm.gov.br/ReportServer?%2FRelatorio_SAE%2Fcentro%20de%20custo&amp;custo=4992087%20&amp;ano=2020&amp;rs%3AParameterLanguage="/>
    <hyperlink ref="M222" r:id="rId117" display="http://cprmbd.cprm.gov.br/ReportServer?%2FRelatorio_SAE%2Fcentro%20de%20custo&amp;custo=4991035%20&amp;ano=2020&amp;rs%3AParameterLanguage="/>
    <hyperlink ref="M224" r:id="rId118" display="http://cprmbd.cprm.gov.br/ReportServer?%2FRelatorio_SAE%2Fcentro%20de%20custo&amp;custo=4404033%20&amp;ano=2020&amp;rs%3AParameterLanguage="/>
    <hyperlink ref="M226" r:id="rId119" display="http://cprmbd.cprm.gov.br/ReportServer?%2FRelatorio_SAE%2Fcentro%20de%20custo&amp;custo=4484084%20&amp;ano=2020&amp;rs%3AParameterLanguage="/>
    <hyperlink ref="M227" r:id="rId120" display="http://cprmbd.cprm.gov.br/ReportServer?%2FRelatorio_SAE%2Fcentro%20de%20custo&amp;custo=4484084%20&amp;ano=2020&amp;rs%3AParameterLanguage="/>
    <hyperlink ref="M229" r:id="rId121" display="http://cprmbd.cprm.gov.br/ReportServer?%2FRelatorio_SAE%2Fcentro%20de%20custo&amp;custo=4404033%20&amp;ano=2020&amp;rs%3AParameterLanguage="/>
    <hyperlink ref="M231" r:id="rId122" display="http://cprmbd.cprm.gov.br/ReportServer?%2FRelatorio_SAE%2Fcentro%20de%20custo&amp;custo=4104043%20&amp;ano=2020&amp;rs%3AParameterLanguage="/>
    <hyperlink ref="M233" r:id="rId123" display="http://cprmbd.cprm.gov.br/ReportServer?%2FRelatorio_SAE%2Fcentro%20de%20custo&amp;custo=4001606%20&amp;ano=2020&amp;rs%3AParameterLanguage="/>
    <hyperlink ref="M235" r:id="rId124" display="http://cprmbd.cprm.gov.br/ReportServer?%2FRelatorio_SAE%2Fcentro%20de%20custo&amp;custo=4001602%20&amp;ano=2020&amp;rs%3AParameterLanguage="/>
    <hyperlink ref="M237" r:id="rId125" display="http://cprmbd.cprm.gov.br/ReportServer?%2FRelatorio_SAE%2Fcentro%20de%20custo&amp;custo=4479040%20&amp;ano=2020&amp;rs%3AParameterLanguage="/>
    <hyperlink ref="M239" r:id="rId126" display="http://cprmbd.cprm.gov.br/ReportServer?%2FRelatorio_SAE%2Fcentro%20de%20custo&amp;custo=4001351%20&amp;ano=2020&amp;rs%3AParameterLanguage="/>
    <hyperlink ref="M241" r:id="rId127" display="http://cprmbd.cprm.gov.br/ReportServer?%2FRelatorio_SAE%2Fcentro%20de%20custo&amp;custo=4001501%20&amp;ano=2020&amp;rs%3AParameterLanguage="/>
    <hyperlink ref="M243" r:id="rId128" display="http://cprmbd.cprm.gov.br/ReportServer?%2FRelatorio_SAE%2Fcentro%20de%20custo&amp;custo=4481040%20&amp;ano=2020&amp;rs%3AParameterLanguage="/>
    <hyperlink ref="M245" r:id="rId129" display="http://cprmbd.cprm.gov.br/ReportServer?%2FRelatorio_SAE%2Fcentro%20de%20custo&amp;custo=4001554%20&amp;ano=2020&amp;rs%3AParameterLanguage="/>
    <hyperlink ref="M247" r:id="rId130" display="http://cprmbd.cprm.gov.br/ReportServer?%2FRelatorio_SAE%2Fcentro%20de%20custo&amp;custo=4001301%20&amp;ano=2020&amp;rs%3AParameterLanguage="/>
    <hyperlink ref="M249" r:id="rId131" display="http://cprmbd.cprm.gov.br/ReportServer?%2FRelatorio_SAE%2Fcentro%20de%20custo&amp;custo=4001261%20&amp;ano=2020&amp;rs%3AParameterLanguage="/>
    <hyperlink ref="M251" r:id="rId132" display="http://cprmbd.cprm.gov.br/ReportServer?%2FRelatorio_SAE%2Fcentro%20de%20custo&amp;custo=4001254%20&amp;ano=2020&amp;rs%3AParameterLanguage="/>
    <hyperlink ref="M253" r:id="rId133" display="http://cprmbd.cprm.gov.br/ReportServer?%2FRelatorio_SAE%2Fcentro%20de%20custo&amp;custo=4404033%20&amp;ano=2020&amp;rs%3AParameterLanguage="/>
    <hyperlink ref="M255" r:id="rId134" display="http://cprmbd.cprm.gov.br/ReportServer?%2FRelatorio_SAE%2Fcentro%20de%20custo&amp;custo=5550500%20&amp;ano=2020&amp;rs%3AParameterLanguage="/>
    <hyperlink ref="M256" r:id="rId135" display="http://cprmbd.cprm.gov.br/ReportServer?%2FRelatorio_SAE%2Fcentro%20de%20custo&amp;custo=5550500%20&amp;ano=2020&amp;rs%3AParameterLanguage="/>
    <hyperlink ref="M258" r:id="rId136" display="http://cprmbd.cprm.gov.br/ReportServer?%2FRelatorio_SAE%2Fcentro%20de%20custo&amp;custo=4407035%20&amp;ano=2020&amp;rs%3AParameterLanguage="/>
    <hyperlink ref="M260" r:id="rId137" display="http://cprmbd.cprm.gov.br/ReportServer?%2FRelatorio_SAE%2Fcentro%20de%20custo&amp;custo=1472040%20&amp;ano=2020&amp;rs%3AParameterLanguage="/>
    <hyperlink ref="M262" r:id="rId138" display="http://cprmbd.cprm.gov.br/ReportServer?%2FRelatorio_SAE%2Fcentro%20de%20custo&amp;custo=1598040%20&amp;ano=2020&amp;rs%3AParameterLanguage="/>
    <hyperlink ref="M263" r:id="rId139" display="http://cprmbd.cprm.gov.br/ReportServer?%2FRelatorio_SAE%2Fcentro%20de%20custo&amp;custo=1598040%20&amp;ano=2020&amp;rs%3AParameterLanguage="/>
    <hyperlink ref="M264" r:id="rId140" display="http://cprmbd.cprm.gov.br/ReportServer?%2FRelatorio_SAE%2Fcentro%20de%20custo&amp;custo=1598040%20&amp;ano=2020&amp;rs%3AParameterLanguage="/>
    <hyperlink ref="M265" r:id="rId141" display="http://cprmbd.cprm.gov.br/ReportServer?%2FRelatorio_SAE%2Fcentro%20de%20custo&amp;custo=1598040%20&amp;ano=2020&amp;rs%3AParameterLanguage="/>
    <hyperlink ref="M266" r:id="rId142" display="http://cprmbd.cprm.gov.br/ReportServer?%2FRelatorio_SAE%2Fcentro%20de%20custo&amp;custo=1598040%20&amp;ano=2020&amp;rs%3AParameterLanguage="/>
    <hyperlink ref="M267" r:id="rId143" display="http://cprmbd.cprm.gov.br/ReportServer?%2FRelatorio_SAE%2Fcentro%20de%20custo&amp;custo=1598040%20&amp;ano=2020&amp;rs%3AParameterLanguage="/>
    <hyperlink ref="M268" r:id="rId144" display="http://cprmbd.cprm.gov.br/ReportServer?%2FRelatorio_SAE%2Fcentro%20de%20custo&amp;custo=1598040%20&amp;ano=2020&amp;rs%3AParameterLanguage="/>
    <hyperlink ref="M270" r:id="rId145" display="http://cprmbd.cprm.gov.br/ReportServer?%2FRelatorio_SAE%2Fcentro%20de%20custo&amp;custo=4005045%20&amp;ano=2020&amp;rs%3AParameterLanguage="/>
    <hyperlink ref="M271" r:id="rId146" display="http://cprmbd.cprm.gov.br/ReportServer?%2FRelatorio_SAE%2Fcentro%20de%20custo&amp;custo=4005045%20&amp;ano=2020&amp;rs%3AParameterLanguage="/>
    <hyperlink ref="M273" r:id="rId147" display="http://cprmbd.cprm.gov.br/ReportServer?%2FRelatorio_SAE%2Fcentro%20de%20custo&amp;custo=5370100%20&amp;ano=2020&amp;rs%3AParameterLanguage="/>
    <hyperlink ref="M275" r:id="rId148" display="http://cprmbd.cprm.gov.br/ReportServer?%2FRelatorio_SAE%2Fcentro%20de%20custo&amp;custo=5370100%20&amp;ano=2020&amp;rs%3AParameterLanguage="/>
    <hyperlink ref="M277" r:id="rId149" display="http://cprmbd.cprm.gov.br/ReportServer?%2FRelatorio_SAE%2Fcentro%20de%20custo&amp;custo=5370100%20&amp;ano=2020&amp;rs%3AParameterLanguage="/>
    <hyperlink ref="M279" r:id="rId150" display="http://cprmbd.cprm.gov.br/ReportServer?%2FRelatorio_SAE%2Fcentro%20de%20custo&amp;custo=4404033%20&amp;ano=2020&amp;rs%3AParameterLanguage="/>
    <hyperlink ref="M281" r:id="rId151" display="http://cprmbd.cprm.gov.br/ReportServer?%2FRelatorio_SAE%2Fcentro%20de%20custo&amp;custo=4991035%20&amp;ano=2020&amp;rs%3AParameterLanguage="/>
    <hyperlink ref="M283" r:id="rId152" display="http://cprmbd.cprm.gov.br/ReportServer?%2FRelatorio_SAE%2Fcentro%20de%20custo&amp;custo=4407035%20&amp;ano=2020&amp;rs%3AParameterLanguage="/>
    <hyperlink ref="M285" r:id="rId153" display="http://cprmbd.cprm.gov.br/ReportServer?%2FRelatorio_SAE%2Fcentro%20de%20custo&amp;custo=4407035%20&amp;ano=2020&amp;rs%3AParameterLanguage="/>
    <hyperlink ref="M287" r:id="rId154" display="http://cprmbd.cprm.gov.br/ReportServer?%2FRelatorio_SAE%2Fcentro%20de%20custo&amp;custo=4407035%20&amp;ano=2020&amp;rs%3AParameterLanguage="/>
    <hyperlink ref="M289" r:id="rId155" display="http://cprmbd.cprm.gov.br/ReportServer?%2FRelatorio_SAE%2Fcentro%20de%20custo&amp;custo=5061145%20&amp;ano=2020&amp;rs%3AParameterLanguage="/>
    <hyperlink ref="M291" r:id="rId156" display="http://cprmbd.cprm.gov.br/ReportServer?%2FRelatorio_SAE%2Fcentro%20de%20custo&amp;custo=5130100%20&amp;ano=2020&amp;rs%3AParameterLanguage="/>
    <hyperlink ref="M293" r:id="rId157" display="http://cprmbd.cprm.gov.br/ReportServer?%2FRelatorio_SAE%2Fcentro%20de%20custo&amp;custo=4147999%20&amp;ano=2020&amp;rs%3AParameterLanguage="/>
    <hyperlink ref="M295" r:id="rId158" display="http://cprmbd.cprm.gov.br/ReportServer?%2FRelatorio_SAE%2Fcentro%20de%20custo&amp;custo=4001042%20&amp;ano=2020&amp;rs%3AParameterLanguage="/>
    <hyperlink ref="M297" r:id="rId159" display="http://cprmbd.cprm.gov.br/ReportServer?%2FRelatorio_SAE%2Fcentro%20de%20custo&amp;custo=4001044%20&amp;ano=2020&amp;rs%3AParameterLanguage="/>
    <hyperlink ref="M299" r:id="rId160" display="http://cprmbd.cprm.gov.br/ReportServer?%2FRelatorio_SAE%2Fcentro%20de%20custo&amp;custo=5650100%20&amp;ano=2020&amp;rs%3AParameterLanguage="/>
    <hyperlink ref="M301" r:id="rId161" display="http://cprmbd.cprm.gov.br/ReportServer?%2FRelatorio_SAE%2Fcentro%20de%20custo&amp;custo=5130100%20&amp;ano=2020&amp;rs%3AParameterLanguage="/>
    <hyperlink ref="M303" r:id="rId162" display="http://cprmbd.cprm.gov.br/ReportServer?%2FRelatorio_SAE%2Fcentro%20de%20custo&amp;custo=5650100%20&amp;ano=2020&amp;rs%3AParameterLanguage="/>
    <hyperlink ref="M305" r:id="rId163" display="http://cprmbd.cprm.gov.br/ReportServer?%2FRelatorio_SAE%2Fcentro%20de%20custo&amp;custo=5650100%20&amp;ano=2020&amp;rs%3AParameterLanguage="/>
    <hyperlink ref="M306" r:id="rId164" display="http://cprmbd.cprm.gov.br/ReportServer?%2FRelatorio_SAE%2Fcentro%20de%20custo&amp;custo=5650100%20&amp;ano=2020&amp;rs%3AParameterLanguage="/>
    <hyperlink ref="M307" r:id="rId165" display="http://cprmbd.cprm.gov.br/ReportServer?%2FRelatorio_SAE%2Fcentro%20de%20custo&amp;custo=5650100%20&amp;ano=2020&amp;rs%3AParameterLanguage="/>
    <hyperlink ref="M308" r:id="rId166" display="http://cprmbd.cprm.gov.br/ReportServer?%2FRelatorio_SAE%2Fcentro%20de%20custo&amp;custo=5650100%20&amp;ano=2020&amp;rs%3AParameterLanguage="/>
    <hyperlink ref="M309" r:id="rId167" display="http://cprmbd.cprm.gov.br/ReportServer?%2FRelatorio_SAE%2Fcentro%20de%20custo&amp;custo=5650100%20&amp;ano=2020&amp;rs%3AParameterLanguage="/>
    <hyperlink ref="M310" r:id="rId168" display="http://cprmbd.cprm.gov.br/ReportServer?%2FRelatorio_SAE%2Fcentro%20de%20custo&amp;custo=5650100%20&amp;ano=2020&amp;rs%3AParameterLanguage="/>
    <hyperlink ref="M312" r:id="rId169" display="http://cprmbd.cprm.gov.br/ReportServer?%2FRelatorio_SAE%2Fcentro%20de%20custo&amp;custo=4001252%20&amp;ano=2020&amp;rs%3AParameterLanguage="/>
    <hyperlink ref="M314" r:id="rId170" display="http://cprmbd.cprm.gov.br/ReportServer?%2FRelatorio_SAE%2Fcentro%20de%20custo&amp;custo=4001045%20&amp;ano=2020&amp;rs%3AParameterLanguage="/>
    <hyperlink ref="M316" r:id="rId171" display="http://cprmbd.cprm.gov.br/ReportServer?%2FRelatorio_SAE%2Fcentro%20de%20custo&amp;custo=4994999%20&amp;ano=2020&amp;rs%3AParameterLanguage="/>
    <hyperlink ref="M318" r:id="rId172" display="http://cprmbd.cprm.gov.br/ReportServer?%2FRelatorio_SAE%2Fcentro%20de%20custo&amp;custo=5013104%20&amp;ano=2020&amp;rs%3AParameterLanguage="/>
    <hyperlink ref="M320" r:id="rId173" display="http://cprmbd.cprm.gov.br/ReportServer?%2FRelatorio_SAE%2Fcentro%20de%20custo&amp;custo=5013104%20&amp;ano=2020&amp;rs%3AParameterLanguage="/>
    <hyperlink ref="M322" r:id="rId174" display="http://cprmbd.cprm.gov.br/ReportServer?%2FRelatorio_SAE%2Fcentro%20de%20custo&amp;custo=5013104%20&amp;ano=2020&amp;rs%3AParameterLanguage="/>
    <hyperlink ref="M324" r:id="rId175" display="http://cprmbd.cprm.gov.br/ReportServer?%2FRelatorio_SAE%2Fcentro%20de%20custo&amp;custo=4183087%20&amp;ano=2020&amp;rs%3AParameterLanguage="/>
    <hyperlink ref="M326" r:id="rId176" display="http://cprmbd.cprm.gov.br/ReportServer?%2FRelatorio_SAE%2Fcentro%20de%20custo&amp;custo=5650100%20&amp;ano=2020&amp;rs%3AParameterLanguage="/>
    <hyperlink ref="M328" r:id="rId177" display="http://cprmbd.cprm.gov.br/ReportServer?%2FRelatorio_SAE%2Fcentro%20de%20custo&amp;custo=5650100%20&amp;ano=2020&amp;rs%3AParameterLanguage="/>
    <hyperlink ref="M330" r:id="rId178" display="http://cprmbd.cprm.gov.br/ReportServer?%2FRelatorio_SAE%2Fcentro%20de%20custo&amp;custo=5061146%20&amp;ano=2020&amp;rs%3AParameterLanguage="/>
    <hyperlink ref="M332" r:id="rId179" display="http://cprmbd.cprm.gov.br/ReportServer?%2FRelatorio_SAE%2Fcentro%20de%20custo&amp;custo=5650100%20&amp;ano=2020&amp;rs%3AParameterLanguage="/>
    <hyperlink ref="M334" r:id="rId180" display="http://cprmbd.cprm.gov.br/ReportServer?%2FRelatorio_SAE%2Fcentro%20de%20custo&amp;custo=5650100%20&amp;ano=2020&amp;rs%3AParameterLanguage="/>
    <hyperlink ref="M335" r:id="rId181" display="http://cprmbd.cprm.gov.br/ReportServer?%2FRelatorio_SAE%2Fcentro%20de%20custo&amp;custo=5650100%20&amp;ano=2020&amp;rs%3AParameterLanguage="/>
    <hyperlink ref="M336" r:id="rId182" display="http://cprmbd.cprm.gov.br/ReportServer?%2FRelatorio_SAE%2Fcentro%20de%20custo&amp;custo=5650100%20&amp;ano=2020&amp;rs%3AParameterLanguage="/>
    <hyperlink ref="M337" r:id="rId183" display="http://cprmbd.cprm.gov.br/ReportServer?%2FRelatorio_SAE%2Fcentro%20de%20custo&amp;custo=5650100%20&amp;ano=2020&amp;rs%3AParameterLanguage="/>
    <hyperlink ref="M339" r:id="rId184" display="http://cprmbd.cprm.gov.br/ReportServer?%2FRelatorio_SAE%2Fcentro%20de%20custo&amp;custo=5013103%20&amp;ano=2020&amp;rs%3AParameterLanguage="/>
    <hyperlink ref="M341" r:id="rId185" display="http://cprmbd.cprm.gov.br/ReportServer?%2FRelatorio_SAE%2Fcentro%20de%20custo&amp;custo=5013102%20&amp;ano=2020&amp;rs%3AParameterLanguage="/>
    <hyperlink ref="M343" r:id="rId186" display="http://cprmbd.cprm.gov.br/ReportServer?%2FRelatorio_SAE%2Fcentro%20de%20custo&amp;custo=1422370%20&amp;ano=2020&amp;rs%3AParameterLanguage="/>
    <hyperlink ref="M345" r:id="rId187" display="http://cprmbd.cprm.gov.br/ReportServer?%2FRelatorio_SAE%2Fcentro%20de%20custo&amp;custo=4407035%20&amp;ano=2020&amp;rs%3AParameterLanguage="/>
    <hyperlink ref="M346" r:id="rId188" display="http://cprmbd.cprm.gov.br/ReportServer?%2FRelatorio_SAE%2Fcentro%20de%20custo&amp;custo=4407035%20&amp;ano=2020&amp;rs%3AParameterLanguage="/>
    <hyperlink ref="M347" r:id="rId189" display="http://cprmbd.cprm.gov.br/ReportServer?%2FRelatorio_SAE%2Fcentro%20de%20custo&amp;custo=4407035%20&amp;ano=2020&amp;rs%3AParameterLanguage="/>
    <hyperlink ref="M348" r:id="rId190" display="http://cprmbd.cprm.gov.br/ReportServer?%2FRelatorio_SAE%2Fcentro%20de%20custo&amp;custo=4407035%20&amp;ano=2020&amp;rs%3AParameterLanguage="/>
    <hyperlink ref="M349" r:id="rId191" display="http://cprmbd.cprm.gov.br/ReportServer?%2FRelatorio_SAE%2Fcentro%20de%20custo&amp;custo=4407035%20&amp;ano=2020&amp;rs%3AParameterLanguage="/>
    <hyperlink ref="M350" r:id="rId192" display="http://cprmbd.cprm.gov.br/ReportServer?%2FRelatorio_SAE%2Fcentro%20de%20custo&amp;custo=4407035%20&amp;ano=2020&amp;rs%3AParameterLanguage="/>
    <hyperlink ref="M352" r:id="rId193" display="http://cprmbd.cprm.gov.br/ReportServer?%2FRelatorio_SAE%2Fcentro%20de%20custo&amp;custo=5061146%20&amp;ano=2020&amp;rs%3AParameterLanguage="/>
    <hyperlink ref="M354" r:id="rId194" display="http://cprmbd.cprm.gov.br/ReportServer?%2FRelatorio_SAE%2Fcentro%20de%20custo&amp;custo=4407035%20&amp;ano=2020&amp;rs%3AParameterLanguage="/>
    <hyperlink ref="M356" r:id="rId195" display="http://cprmbd.cprm.gov.br/ReportServer?%2FRelatorio_SAE%2Fcentro%20de%20custo&amp;custo=4147999%20&amp;ano=2020&amp;rs%3AParameterLanguage="/>
    <hyperlink ref="M357" r:id="rId196" display="http://cprmbd.cprm.gov.br/ReportServer?%2FRelatorio_SAE%2Fcentro%20de%20custo&amp;custo=4147999%20&amp;ano=2020&amp;rs%3AParameterLanguage="/>
    <hyperlink ref="M358" r:id="rId197" display="http://cprmbd.cprm.gov.br/ReportServer?%2FRelatorio_SAE%2Fcentro%20de%20custo&amp;custo=4147999%20&amp;ano=2020&amp;rs%3AParameterLanguage="/>
    <hyperlink ref="M360" r:id="rId198" display="http://cprmbd.cprm.gov.br/ReportServer?%2FRelatorio_SAE%2Fcentro%20de%20custo&amp;custo=4404033%20&amp;ano=2020&amp;rs%3AParameterLanguage="/>
    <hyperlink ref="M362" r:id="rId199" display="http://cprmbd.cprm.gov.br/ReportServer?%2FRelatorio_SAE%2Fcentro%20de%20custo&amp;custo=4404033%20&amp;ano=2020&amp;rs%3AParameterLanguage="/>
    <hyperlink ref="M364" r:id="rId200" display="http://cprmbd.cprm.gov.br/ReportServer?%2FRelatorio_SAE%2Fcentro%20de%20custo&amp;custo=5013103%20&amp;ano=2020&amp;rs%3AParameterLanguage="/>
    <hyperlink ref="M366" r:id="rId201" display="http://cprmbd.cprm.gov.br/ReportServer?%2FRelatorio_SAE%2Fcentro%20de%20custo&amp;custo=4001045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ySplit="3" topLeftCell="A4" activePane="bottomLeft" state="frozen"/>
      <selection pane="bottomLeft" activeCell="H61" sqref="H61"/>
    </sheetView>
  </sheetViews>
  <sheetFormatPr defaultRowHeight="12.75" outlineLevelRow="1" x14ac:dyDescent="0.2"/>
  <cols>
    <col min="1" max="1" width="10" style="97" customWidth="1"/>
    <col min="2" max="2" width="13.42578125" style="97" customWidth="1"/>
    <col min="3" max="3" width="3.7109375" style="97" customWidth="1"/>
    <col min="4" max="4" width="7.5703125" style="97" customWidth="1"/>
    <col min="5" max="5" width="42.140625" style="97" customWidth="1"/>
    <col min="6" max="6" width="0" style="97" hidden="1" customWidth="1"/>
    <col min="7" max="7" width="6.140625" style="97" customWidth="1"/>
    <col min="8" max="8" width="17.85546875" style="97" customWidth="1"/>
    <col min="9" max="9" width="31.5703125" style="97" customWidth="1"/>
    <col min="10" max="10" width="2.42578125" style="97" customWidth="1"/>
    <col min="11" max="11" width="10.85546875" style="97" customWidth="1"/>
    <col min="12" max="12" width="17.85546875" style="97" customWidth="1"/>
    <col min="13" max="13" width="12.7109375" style="97" customWidth="1"/>
    <col min="14" max="14" width="3.42578125" style="97" customWidth="1"/>
    <col min="15" max="15" width="14.5703125" style="97" customWidth="1"/>
    <col min="16" max="16" width="6.28515625" style="97" customWidth="1"/>
    <col min="17" max="17" width="13.42578125" style="97" customWidth="1"/>
    <col min="18" max="18" width="0" style="97" hidden="1" customWidth="1"/>
    <col min="19" max="256" width="9.140625" style="97"/>
    <col min="257" max="257" width="10" style="97" customWidth="1"/>
    <col min="258" max="258" width="13.42578125" style="97" customWidth="1"/>
    <col min="259" max="259" width="3.7109375" style="97" customWidth="1"/>
    <col min="260" max="260" width="7.5703125" style="97" customWidth="1"/>
    <col min="261" max="261" width="42.140625" style="97" customWidth="1"/>
    <col min="262" max="262" width="0" style="97" hidden="1" customWidth="1"/>
    <col min="263" max="263" width="6.140625" style="97" customWidth="1"/>
    <col min="264" max="264" width="17.85546875" style="97" customWidth="1"/>
    <col min="265" max="265" width="31.5703125" style="97" customWidth="1"/>
    <col min="266" max="266" width="2.42578125" style="97" customWidth="1"/>
    <col min="267" max="267" width="10.85546875" style="97" customWidth="1"/>
    <col min="268" max="268" width="17.85546875" style="97" customWidth="1"/>
    <col min="269" max="269" width="12.7109375" style="97" customWidth="1"/>
    <col min="270" max="270" width="3.42578125" style="97" customWidth="1"/>
    <col min="271" max="271" width="14.5703125" style="97" customWidth="1"/>
    <col min="272" max="272" width="6.28515625" style="97" customWidth="1"/>
    <col min="273" max="273" width="13.42578125" style="97" customWidth="1"/>
    <col min="274" max="274" width="0" style="97" hidden="1" customWidth="1"/>
    <col min="275" max="512" width="9.140625" style="97"/>
    <col min="513" max="513" width="10" style="97" customWidth="1"/>
    <col min="514" max="514" width="13.42578125" style="97" customWidth="1"/>
    <col min="515" max="515" width="3.7109375" style="97" customWidth="1"/>
    <col min="516" max="516" width="7.5703125" style="97" customWidth="1"/>
    <col min="517" max="517" width="42.140625" style="97" customWidth="1"/>
    <col min="518" max="518" width="0" style="97" hidden="1" customWidth="1"/>
    <col min="519" max="519" width="6.140625" style="97" customWidth="1"/>
    <col min="520" max="520" width="17.85546875" style="97" customWidth="1"/>
    <col min="521" max="521" width="31.5703125" style="97" customWidth="1"/>
    <col min="522" max="522" width="2.42578125" style="97" customWidth="1"/>
    <col min="523" max="523" width="10.85546875" style="97" customWidth="1"/>
    <col min="524" max="524" width="17.85546875" style="97" customWidth="1"/>
    <col min="525" max="525" width="12.7109375" style="97" customWidth="1"/>
    <col min="526" max="526" width="3.42578125" style="97" customWidth="1"/>
    <col min="527" max="527" width="14.5703125" style="97" customWidth="1"/>
    <col min="528" max="528" width="6.28515625" style="97" customWidth="1"/>
    <col min="529" max="529" width="13.42578125" style="97" customWidth="1"/>
    <col min="530" max="530" width="0" style="97" hidden="1" customWidth="1"/>
    <col min="531" max="768" width="9.140625" style="97"/>
    <col min="769" max="769" width="10" style="97" customWidth="1"/>
    <col min="770" max="770" width="13.42578125" style="97" customWidth="1"/>
    <col min="771" max="771" width="3.7109375" style="97" customWidth="1"/>
    <col min="772" max="772" width="7.5703125" style="97" customWidth="1"/>
    <col min="773" max="773" width="42.140625" style="97" customWidth="1"/>
    <col min="774" max="774" width="0" style="97" hidden="1" customWidth="1"/>
    <col min="775" max="775" width="6.140625" style="97" customWidth="1"/>
    <col min="776" max="776" width="17.85546875" style="97" customWidth="1"/>
    <col min="777" max="777" width="31.5703125" style="97" customWidth="1"/>
    <col min="778" max="778" width="2.42578125" style="97" customWidth="1"/>
    <col min="779" max="779" width="10.85546875" style="97" customWidth="1"/>
    <col min="780" max="780" width="17.85546875" style="97" customWidth="1"/>
    <col min="781" max="781" width="12.7109375" style="97" customWidth="1"/>
    <col min="782" max="782" width="3.42578125" style="97" customWidth="1"/>
    <col min="783" max="783" width="14.5703125" style="97" customWidth="1"/>
    <col min="784" max="784" width="6.28515625" style="97" customWidth="1"/>
    <col min="785" max="785" width="13.42578125" style="97" customWidth="1"/>
    <col min="786" max="786" width="0" style="97" hidden="1" customWidth="1"/>
    <col min="787" max="1024" width="9.140625" style="97"/>
    <col min="1025" max="1025" width="10" style="97" customWidth="1"/>
    <col min="1026" max="1026" width="13.42578125" style="97" customWidth="1"/>
    <col min="1027" max="1027" width="3.7109375" style="97" customWidth="1"/>
    <col min="1028" max="1028" width="7.5703125" style="97" customWidth="1"/>
    <col min="1029" max="1029" width="42.140625" style="97" customWidth="1"/>
    <col min="1030" max="1030" width="0" style="97" hidden="1" customWidth="1"/>
    <col min="1031" max="1031" width="6.140625" style="97" customWidth="1"/>
    <col min="1032" max="1032" width="17.85546875" style="97" customWidth="1"/>
    <col min="1033" max="1033" width="31.5703125" style="97" customWidth="1"/>
    <col min="1034" max="1034" width="2.42578125" style="97" customWidth="1"/>
    <col min="1035" max="1035" width="10.85546875" style="97" customWidth="1"/>
    <col min="1036" max="1036" width="17.85546875" style="97" customWidth="1"/>
    <col min="1037" max="1037" width="12.7109375" style="97" customWidth="1"/>
    <col min="1038" max="1038" width="3.42578125" style="97" customWidth="1"/>
    <col min="1039" max="1039" width="14.5703125" style="97" customWidth="1"/>
    <col min="1040" max="1040" width="6.28515625" style="97" customWidth="1"/>
    <col min="1041" max="1041" width="13.42578125" style="97" customWidth="1"/>
    <col min="1042" max="1042" width="0" style="97" hidden="1" customWidth="1"/>
    <col min="1043" max="1280" width="9.140625" style="97"/>
    <col min="1281" max="1281" width="10" style="97" customWidth="1"/>
    <col min="1282" max="1282" width="13.42578125" style="97" customWidth="1"/>
    <col min="1283" max="1283" width="3.7109375" style="97" customWidth="1"/>
    <col min="1284" max="1284" width="7.5703125" style="97" customWidth="1"/>
    <col min="1285" max="1285" width="42.140625" style="97" customWidth="1"/>
    <col min="1286" max="1286" width="0" style="97" hidden="1" customWidth="1"/>
    <col min="1287" max="1287" width="6.140625" style="97" customWidth="1"/>
    <col min="1288" max="1288" width="17.85546875" style="97" customWidth="1"/>
    <col min="1289" max="1289" width="31.5703125" style="97" customWidth="1"/>
    <col min="1290" max="1290" width="2.42578125" style="97" customWidth="1"/>
    <col min="1291" max="1291" width="10.85546875" style="97" customWidth="1"/>
    <col min="1292" max="1292" width="17.85546875" style="97" customWidth="1"/>
    <col min="1293" max="1293" width="12.7109375" style="97" customWidth="1"/>
    <col min="1294" max="1294" width="3.42578125" style="97" customWidth="1"/>
    <col min="1295" max="1295" width="14.5703125" style="97" customWidth="1"/>
    <col min="1296" max="1296" width="6.28515625" style="97" customWidth="1"/>
    <col min="1297" max="1297" width="13.42578125" style="97" customWidth="1"/>
    <col min="1298" max="1298" width="0" style="97" hidden="1" customWidth="1"/>
    <col min="1299" max="1536" width="9.140625" style="97"/>
    <col min="1537" max="1537" width="10" style="97" customWidth="1"/>
    <col min="1538" max="1538" width="13.42578125" style="97" customWidth="1"/>
    <col min="1539" max="1539" width="3.7109375" style="97" customWidth="1"/>
    <col min="1540" max="1540" width="7.5703125" style="97" customWidth="1"/>
    <col min="1541" max="1541" width="42.140625" style="97" customWidth="1"/>
    <col min="1542" max="1542" width="0" style="97" hidden="1" customWidth="1"/>
    <col min="1543" max="1543" width="6.140625" style="97" customWidth="1"/>
    <col min="1544" max="1544" width="17.85546875" style="97" customWidth="1"/>
    <col min="1545" max="1545" width="31.5703125" style="97" customWidth="1"/>
    <col min="1546" max="1546" width="2.42578125" style="97" customWidth="1"/>
    <col min="1547" max="1547" width="10.85546875" style="97" customWidth="1"/>
    <col min="1548" max="1548" width="17.85546875" style="97" customWidth="1"/>
    <col min="1549" max="1549" width="12.7109375" style="97" customWidth="1"/>
    <col min="1550" max="1550" width="3.42578125" style="97" customWidth="1"/>
    <col min="1551" max="1551" width="14.5703125" style="97" customWidth="1"/>
    <col min="1552" max="1552" width="6.28515625" style="97" customWidth="1"/>
    <col min="1553" max="1553" width="13.42578125" style="97" customWidth="1"/>
    <col min="1554" max="1554" width="0" style="97" hidden="1" customWidth="1"/>
    <col min="1555" max="1792" width="9.140625" style="97"/>
    <col min="1793" max="1793" width="10" style="97" customWidth="1"/>
    <col min="1794" max="1794" width="13.42578125" style="97" customWidth="1"/>
    <col min="1795" max="1795" width="3.7109375" style="97" customWidth="1"/>
    <col min="1796" max="1796" width="7.5703125" style="97" customWidth="1"/>
    <col min="1797" max="1797" width="42.140625" style="97" customWidth="1"/>
    <col min="1798" max="1798" width="0" style="97" hidden="1" customWidth="1"/>
    <col min="1799" max="1799" width="6.140625" style="97" customWidth="1"/>
    <col min="1800" max="1800" width="17.85546875" style="97" customWidth="1"/>
    <col min="1801" max="1801" width="31.5703125" style="97" customWidth="1"/>
    <col min="1802" max="1802" width="2.42578125" style="97" customWidth="1"/>
    <col min="1803" max="1803" width="10.85546875" style="97" customWidth="1"/>
    <col min="1804" max="1804" width="17.85546875" style="97" customWidth="1"/>
    <col min="1805" max="1805" width="12.7109375" style="97" customWidth="1"/>
    <col min="1806" max="1806" width="3.42578125" style="97" customWidth="1"/>
    <col min="1807" max="1807" width="14.5703125" style="97" customWidth="1"/>
    <col min="1808" max="1808" width="6.28515625" style="97" customWidth="1"/>
    <col min="1809" max="1809" width="13.42578125" style="97" customWidth="1"/>
    <col min="1810" max="1810" width="0" style="97" hidden="1" customWidth="1"/>
    <col min="1811" max="2048" width="9.140625" style="97"/>
    <col min="2049" max="2049" width="10" style="97" customWidth="1"/>
    <col min="2050" max="2050" width="13.42578125" style="97" customWidth="1"/>
    <col min="2051" max="2051" width="3.7109375" style="97" customWidth="1"/>
    <col min="2052" max="2052" width="7.5703125" style="97" customWidth="1"/>
    <col min="2053" max="2053" width="42.140625" style="97" customWidth="1"/>
    <col min="2054" max="2054" width="0" style="97" hidden="1" customWidth="1"/>
    <col min="2055" max="2055" width="6.140625" style="97" customWidth="1"/>
    <col min="2056" max="2056" width="17.85546875" style="97" customWidth="1"/>
    <col min="2057" max="2057" width="31.5703125" style="97" customWidth="1"/>
    <col min="2058" max="2058" width="2.42578125" style="97" customWidth="1"/>
    <col min="2059" max="2059" width="10.85546875" style="97" customWidth="1"/>
    <col min="2060" max="2060" width="17.85546875" style="97" customWidth="1"/>
    <col min="2061" max="2061" width="12.7109375" style="97" customWidth="1"/>
    <col min="2062" max="2062" width="3.42578125" style="97" customWidth="1"/>
    <col min="2063" max="2063" width="14.5703125" style="97" customWidth="1"/>
    <col min="2064" max="2064" width="6.28515625" style="97" customWidth="1"/>
    <col min="2065" max="2065" width="13.42578125" style="97" customWidth="1"/>
    <col min="2066" max="2066" width="0" style="97" hidden="1" customWidth="1"/>
    <col min="2067" max="2304" width="9.140625" style="97"/>
    <col min="2305" max="2305" width="10" style="97" customWidth="1"/>
    <col min="2306" max="2306" width="13.42578125" style="97" customWidth="1"/>
    <col min="2307" max="2307" width="3.7109375" style="97" customWidth="1"/>
    <col min="2308" max="2308" width="7.5703125" style="97" customWidth="1"/>
    <col min="2309" max="2309" width="42.140625" style="97" customWidth="1"/>
    <col min="2310" max="2310" width="0" style="97" hidden="1" customWidth="1"/>
    <col min="2311" max="2311" width="6.140625" style="97" customWidth="1"/>
    <col min="2312" max="2312" width="17.85546875" style="97" customWidth="1"/>
    <col min="2313" max="2313" width="31.5703125" style="97" customWidth="1"/>
    <col min="2314" max="2314" width="2.42578125" style="97" customWidth="1"/>
    <col min="2315" max="2315" width="10.85546875" style="97" customWidth="1"/>
    <col min="2316" max="2316" width="17.85546875" style="97" customWidth="1"/>
    <col min="2317" max="2317" width="12.7109375" style="97" customWidth="1"/>
    <col min="2318" max="2318" width="3.42578125" style="97" customWidth="1"/>
    <col min="2319" max="2319" width="14.5703125" style="97" customWidth="1"/>
    <col min="2320" max="2320" width="6.28515625" style="97" customWidth="1"/>
    <col min="2321" max="2321" width="13.42578125" style="97" customWidth="1"/>
    <col min="2322" max="2322" width="0" style="97" hidden="1" customWidth="1"/>
    <col min="2323" max="2560" width="9.140625" style="97"/>
    <col min="2561" max="2561" width="10" style="97" customWidth="1"/>
    <col min="2562" max="2562" width="13.42578125" style="97" customWidth="1"/>
    <col min="2563" max="2563" width="3.7109375" style="97" customWidth="1"/>
    <col min="2564" max="2564" width="7.5703125" style="97" customWidth="1"/>
    <col min="2565" max="2565" width="42.140625" style="97" customWidth="1"/>
    <col min="2566" max="2566" width="0" style="97" hidden="1" customWidth="1"/>
    <col min="2567" max="2567" width="6.140625" style="97" customWidth="1"/>
    <col min="2568" max="2568" width="17.85546875" style="97" customWidth="1"/>
    <col min="2569" max="2569" width="31.5703125" style="97" customWidth="1"/>
    <col min="2570" max="2570" width="2.42578125" style="97" customWidth="1"/>
    <col min="2571" max="2571" width="10.85546875" style="97" customWidth="1"/>
    <col min="2572" max="2572" width="17.85546875" style="97" customWidth="1"/>
    <col min="2573" max="2573" width="12.7109375" style="97" customWidth="1"/>
    <col min="2574" max="2574" width="3.42578125" style="97" customWidth="1"/>
    <col min="2575" max="2575" width="14.5703125" style="97" customWidth="1"/>
    <col min="2576" max="2576" width="6.28515625" style="97" customWidth="1"/>
    <col min="2577" max="2577" width="13.42578125" style="97" customWidth="1"/>
    <col min="2578" max="2578" width="0" style="97" hidden="1" customWidth="1"/>
    <col min="2579" max="2816" width="9.140625" style="97"/>
    <col min="2817" max="2817" width="10" style="97" customWidth="1"/>
    <col min="2818" max="2818" width="13.42578125" style="97" customWidth="1"/>
    <col min="2819" max="2819" width="3.7109375" style="97" customWidth="1"/>
    <col min="2820" max="2820" width="7.5703125" style="97" customWidth="1"/>
    <col min="2821" max="2821" width="42.140625" style="97" customWidth="1"/>
    <col min="2822" max="2822" width="0" style="97" hidden="1" customWidth="1"/>
    <col min="2823" max="2823" width="6.140625" style="97" customWidth="1"/>
    <col min="2824" max="2824" width="17.85546875" style="97" customWidth="1"/>
    <col min="2825" max="2825" width="31.5703125" style="97" customWidth="1"/>
    <col min="2826" max="2826" width="2.42578125" style="97" customWidth="1"/>
    <col min="2827" max="2827" width="10.85546875" style="97" customWidth="1"/>
    <col min="2828" max="2828" width="17.85546875" style="97" customWidth="1"/>
    <col min="2829" max="2829" width="12.7109375" style="97" customWidth="1"/>
    <col min="2830" max="2830" width="3.42578125" style="97" customWidth="1"/>
    <col min="2831" max="2831" width="14.5703125" style="97" customWidth="1"/>
    <col min="2832" max="2832" width="6.28515625" style="97" customWidth="1"/>
    <col min="2833" max="2833" width="13.42578125" style="97" customWidth="1"/>
    <col min="2834" max="2834" width="0" style="97" hidden="1" customWidth="1"/>
    <col min="2835" max="3072" width="9.140625" style="97"/>
    <col min="3073" max="3073" width="10" style="97" customWidth="1"/>
    <col min="3074" max="3074" width="13.42578125" style="97" customWidth="1"/>
    <col min="3075" max="3075" width="3.7109375" style="97" customWidth="1"/>
    <col min="3076" max="3076" width="7.5703125" style="97" customWidth="1"/>
    <col min="3077" max="3077" width="42.140625" style="97" customWidth="1"/>
    <col min="3078" max="3078" width="0" style="97" hidden="1" customWidth="1"/>
    <col min="3079" max="3079" width="6.140625" style="97" customWidth="1"/>
    <col min="3080" max="3080" width="17.85546875" style="97" customWidth="1"/>
    <col min="3081" max="3081" width="31.5703125" style="97" customWidth="1"/>
    <col min="3082" max="3082" width="2.42578125" style="97" customWidth="1"/>
    <col min="3083" max="3083" width="10.85546875" style="97" customWidth="1"/>
    <col min="3084" max="3084" width="17.85546875" style="97" customWidth="1"/>
    <col min="3085" max="3085" width="12.7109375" style="97" customWidth="1"/>
    <col min="3086" max="3086" width="3.42578125" style="97" customWidth="1"/>
    <col min="3087" max="3087" width="14.5703125" style="97" customWidth="1"/>
    <col min="3088" max="3088" width="6.28515625" style="97" customWidth="1"/>
    <col min="3089" max="3089" width="13.42578125" style="97" customWidth="1"/>
    <col min="3090" max="3090" width="0" style="97" hidden="1" customWidth="1"/>
    <col min="3091" max="3328" width="9.140625" style="97"/>
    <col min="3329" max="3329" width="10" style="97" customWidth="1"/>
    <col min="3330" max="3330" width="13.42578125" style="97" customWidth="1"/>
    <col min="3331" max="3331" width="3.7109375" style="97" customWidth="1"/>
    <col min="3332" max="3332" width="7.5703125" style="97" customWidth="1"/>
    <col min="3333" max="3333" width="42.140625" style="97" customWidth="1"/>
    <col min="3334" max="3334" width="0" style="97" hidden="1" customWidth="1"/>
    <col min="3335" max="3335" width="6.140625" style="97" customWidth="1"/>
    <col min="3336" max="3336" width="17.85546875" style="97" customWidth="1"/>
    <col min="3337" max="3337" width="31.5703125" style="97" customWidth="1"/>
    <col min="3338" max="3338" width="2.42578125" style="97" customWidth="1"/>
    <col min="3339" max="3339" width="10.85546875" style="97" customWidth="1"/>
    <col min="3340" max="3340" width="17.85546875" style="97" customWidth="1"/>
    <col min="3341" max="3341" width="12.7109375" style="97" customWidth="1"/>
    <col min="3342" max="3342" width="3.42578125" style="97" customWidth="1"/>
    <col min="3343" max="3343" width="14.5703125" style="97" customWidth="1"/>
    <col min="3344" max="3344" width="6.28515625" style="97" customWidth="1"/>
    <col min="3345" max="3345" width="13.42578125" style="97" customWidth="1"/>
    <col min="3346" max="3346" width="0" style="97" hidden="1" customWidth="1"/>
    <col min="3347" max="3584" width="9.140625" style="97"/>
    <col min="3585" max="3585" width="10" style="97" customWidth="1"/>
    <col min="3586" max="3586" width="13.42578125" style="97" customWidth="1"/>
    <col min="3587" max="3587" width="3.7109375" style="97" customWidth="1"/>
    <col min="3588" max="3588" width="7.5703125" style="97" customWidth="1"/>
    <col min="3589" max="3589" width="42.140625" style="97" customWidth="1"/>
    <col min="3590" max="3590" width="0" style="97" hidden="1" customWidth="1"/>
    <col min="3591" max="3591" width="6.140625" style="97" customWidth="1"/>
    <col min="3592" max="3592" width="17.85546875" style="97" customWidth="1"/>
    <col min="3593" max="3593" width="31.5703125" style="97" customWidth="1"/>
    <col min="3594" max="3594" width="2.42578125" style="97" customWidth="1"/>
    <col min="3595" max="3595" width="10.85546875" style="97" customWidth="1"/>
    <col min="3596" max="3596" width="17.85546875" style="97" customWidth="1"/>
    <col min="3597" max="3597" width="12.7109375" style="97" customWidth="1"/>
    <col min="3598" max="3598" width="3.42578125" style="97" customWidth="1"/>
    <col min="3599" max="3599" width="14.5703125" style="97" customWidth="1"/>
    <col min="3600" max="3600" width="6.28515625" style="97" customWidth="1"/>
    <col min="3601" max="3601" width="13.42578125" style="97" customWidth="1"/>
    <col min="3602" max="3602" width="0" style="97" hidden="1" customWidth="1"/>
    <col min="3603" max="3840" width="9.140625" style="97"/>
    <col min="3841" max="3841" width="10" style="97" customWidth="1"/>
    <col min="3842" max="3842" width="13.42578125" style="97" customWidth="1"/>
    <col min="3843" max="3843" width="3.7109375" style="97" customWidth="1"/>
    <col min="3844" max="3844" width="7.5703125" style="97" customWidth="1"/>
    <col min="3845" max="3845" width="42.140625" style="97" customWidth="1"/>
    <col min="3846" max="3846" width="0" style="97" hidden="1" customWidth="1"/>
    <col min="3847" max="3847" width="6.140625" style="97" customWidth="1"/>
    <col min="3848" max="3848" width="17.85546875" style="97" customWidth="1"/>
    <col min="3849" max="3849" width="31.5703125" style="97" customWidth="1"/>
    <col min="3850" max="3850" width="2.42578125" style="97" customWidth="1"/>
    <col min="3851" max="3851" width="10.85546875" style="97" customWidth="1"/>
    <col min="3852" max="3852" width="17.85546875" style="97" customWidth="1"/>
    <col min="3853" max="3853" width="12.7109375" style="97" customWidth="1"/>
    <col min="3854" max="3854" width="3.42578125" style="97" customWidth="1"/>
    <col min="3855" max="3855" width="14.5703125" style="97" customWidth="1"/>
    <col min="3856" max="3856" width="6.28515625" style="97" customWidth="1"/>
    <col min="3857" max="3857" width="13.42578125" style="97" customWidth="1"/>
    <col min="3858" max="3858" width="0" style="97" hidden="1" customWidth="1"/>
    <col min="3859" max="4096" width="9.140625" style="97"/>
    <col min="4097" max="4097" width="10" style="97" customWidth="1"/>
    <col min="4098" max="4098" width="13.42578125" style="97" customWidth="1"/>
    <col min="4099" max="4099" width="3.7109375" style="97" customWidth="1"/>
    <col min="4100" max="4100" width="7.5703125" style="97" customWidth="1"/>
    <col min="4101" max="4101" width="42.140625" style="97" customWidth="1"/>
    <col min="4102" max="4102" width="0" style="97" hidden="1" customWidth="1"/>
    <col min="4103" max="4103" width="6.140625" style="97" customWidth="1"/>
    <col min="4104" max="4104" width="17.85546875" style="97" customWidth="1"/>
    <col min="4105" max="4105" width="31.5703125" style="97" customWidth="1"/>
    <col min="4106" max="4106" width="2.42578125" style="97" customWidth="1"/>
    <col min="4107" max="4107" width="10.85546875" style="97" customWidth="1"/>
    <col min="4108" max="4108" width="17.85546875" style="97" customWidth="1"/>
    <col min="4109" max="4109" width="12.7109375" style="97" customWidth="1"/>
    <col min="4110" max="4110" width="3.42578125" style="97" customWidth="1"/>
    <col min="4111" max="4111" width="14.5703125" style="97" customWidth="1"/>
    <col min="4112" max="4112" width="6.28515625" style="97" customWidth="1"/>
    <col min="4113" max="4113" width="13.42578125" style="97" customWidth="1"/>
    <col min="4114" max="4114" width="0" style="97" hidden="1" customWidth="1"/>
    <col min="4115" max="4352" width="9.140625" style="97"/>
    <col min="4353" max="4353" width="10" style="97" customWidth="1"/>
    <col min="4354" max="4354" width="13.42578125" style="97" customWidth="1"/>
    <col min="4355" max="4355" width="3.7109375" style="97" customWidth="1"/>
    <col min="4356" max="4356" width="7.5703125" style="97" customWidth="1"/>
    <col min="4357" max="4357" width="42.140625" style="97" customWidth="1"/>
    <col min="4358" max="4358" width="0" style="97" hidden="1" customWidth="1"/>
    <col min="4359" max="4359" width="6.140625" style="97" customWidth="1"/>
    <col min="4360" max="4360" width="17.85546875" style="97" customWidth="1"/>
    <col min="4361" max="4361" width="31.5703125" style="97" customWidth="1"/>
    <col min="4362" max="4362" width="2.42578125" style="97" customWidth="1"/>
    <col min="4363" max="4363" width="10.85546875" style="97" customWidth="1"/>
    <col min="4364" max="4364" width="17.85546875" style="97" customWidth="1"/>
    <col min="4365" max="4365" width="12.7109375" style="97" customWidth="1"/>
    <col min="4366" max="4366" width="3.42578125" style="97" customWidth="1"/>
    <col min="4367" max="4367" width="14.5703125" style="97" customWidth="1"/>
    <col min="4368" max="4368" width="6.28515625" style="97" customWidth="1"/>
    <col min="4369" max="4369" width="13.42578125" style="97" customWidth="1"/>
    <col min="4370" max="4370" width="0" style="97" hidden="1" customWidth="1"/>
    <col min="4371" max="4608" width="9.140625" style="97"/>
    <col min="4609" max="4609" width="10" style="97" customWidth="1"/>
    <col min="4610" max="4610" width="13.42578125" style="97" customWidth="1"/>
    <col min="4611" max="4611" width="3.7109375" style="97" customWidth="1"/>
    <col min="4612" max="4612" width="7.5703125" style="97" customWidth="1"/>
    <col min="4613" max="4613" width="42.140625" style="97" customWidth="1"/>
    <col min="4614" max="4614" width="0" style="97" hidden="1" customWidth="1"/>
    <col min="4615" max="4615" width="6.140625" style="97" customWidth="1"/>
    <col min="4616" max="4616" width="17.85546875" style="97" customWidth="1"/>
    <col min="4617" max="4617" width="31.5703125" style="97" customWidth="1"/>
    <col min="4618" max="4618" width="2.42578125" style="97" customWidth="1"/>
    <col min="4619" max="4619" width="10.85546875" style="97" customWidth="1"/>
    <col min="4620" max="4620" width="17.85546875" style="97" customWidth="1"/>
    <col min="4621" max="4621" width="12.7109375" style="97" customWidth="1"/>
    <col min="4622" max="4622" width="3.42578125" style="97" customWidth="1"/>
    <col min="4623" max="4623" width="14.5703125" style="97" customWidth="1"/>
    <col min="4624" max="4624" width="6.28515625" style="97" customWidth="1"/>
    <col min="4625" max="4625" width="13.42578125" style="97" customWidth="1"/>
    <col min="4626" max="4626" width="0" style="97" hidden="1" customWidth="1"/>
    <col min="4627" max="4864" width="9.140625" style="97"/>
    <col min="4865" max="4865" width="10" style="97" customWidth="1"/>
    <col min="4866" max="4866" width="13.42578125" style="97" customWidth="1"/>
    <col min="4867" max="4867" width="3.7109375" style="97" customWidth="1"/>
    <col min="4868" max="4868" width="7.5703125" style="97" customWidth="1"/>
    <col min="4869" max="4869" width="42.140625" style="97" customWidth="1"/>
    <col min="4870" max="4870" width="0" style="97" hidden="1" customWidth="1"/>
    <col min="4871" max="4871" width="6.140625" style="97" customWidth="1"/>
    <col min="4872" max="4872" width="17.85546875" style="97" customWidth="1"/>
    <col min="4873" max="4873" width="31.5703125" style="97" customWidth="1"/>
    <col min="4874" max="4874" width="2.42578125" style="97" customWidth="1"/>
    <col min="4875" max="4875" width="10.85546875" style="97" customWidth="1"/>
    <col min="4876" max="4876" width="17.85546875" style="97" customWidth="1"/>
    <col min="4877" max="4877" width="12.7109375" style="97" customWidth="1"/>
    <col min="4878" max="4878" width="3.42578125" style="97" customWidth="1"/>
    <col min="4879" max="4879" width="14.5703125" style="97" customWidth="1"/>
    <col min="4880" max="4880" width="6.28515625" style="97" customWidth="1"/>
    <col min="4881" max="4881" width="13.42578125" style="97" customWidth="1"/>
    <col min="4882" max="4882" width="0" style="97" hidden="1" customWidth="1"/>
    <col min="4883" max="5120" width="9.140625" style="97"/>
    <col min="5121" max="5121" width="10" style="97" customWidth="1"/>
    <col min="5122" max="5122" width="13.42578125" style="97" customWidth="1"/>
    <col min="5123" max="5123" width="3.7109375" style="97" customWidth="1"/>
    <col min="5124" max="5124" width="7.5703125" style="97" customWidth="1"/>
    <col min="5125" max="5125" width="42.140625" style="97" customWidth="1"/>
    <col min="5126" max="5126" width="0" style="97" hidden="1" customWidth="1"/>
    <col min="5127" max="5127" width="6.140625" style="97" customWidth="1"/>
    <col min="5128" max="5128" width="17.85546875" style="97" customWidth="1"/>
    <col min="5129" max="5129" width="31.5703125" style="97" customWidth="1"/>
    <col min="5130" max="5130" width="2.42578125" style="97" customWidth="1"/>
    <col min="5131" max="5131" width="10.85546875" style="97" customWidth="1"/>
    <col min="5132" max="5132" width="17.85546875" style="97" customWidth="1"/>
    <col min="5133" max="5133" width="12.7109375" style="97" customWidth="1"/>
    <col min="5134" max="5134" width="3.42578125" style="97" customWidth="1"/>
    <col min="5135" max="5135" width="14.5703125" style="97" customWidth="1"/>
    <col min="5136" max="5136" width="6.28515625" style="97" customWidth="1"/>
    <col min="5137" max="5137" width="13.42578125" style="97" customWidth="1"/>
    <col min="5138" max="5138" width="0" style="97" hidden="1" customWidth="1"/>
    <col min="5139" max="5376" width="9.140625" style="97"/>
    <col min="5377" max="5377" width="10" style="97" customWidth="1"/>
    <col min="5378" max="5378" width="13.42578125" style="97" customWidth="1"/>
    <col min="5379" max="5379" width="3.7109375" style="97" customWidth="1"/>
    <col min="5380" max="5380" width="7.5703125" style="97" customWidth="1"/>
    <col min="5381" max="5381" width="42.140625" style="97" customWidth="1"/>
    <col min="5382" max="5382" width="0" style="97" hidden="1" customWidth="1"/>
    <col min="5383" max="5383" width="6.140625" style="97" customWidth="1"/>
    <col min="5384" max="5384" width="17.85546875" style="97" customWidth="1"/>
    <col min="5385" max="5385" width="31.5703125" style="97" customWidth="1"/>
    <col min="5386" max="5386" width="2.42578125" style="97" customWidth="1"/>
    <col min="5387" max="5387" width="10.85546875" style="97" customWidth="1"/>
    <col min="5388" max="5388" width="17.85546875" style="97" customWidth="1"/>
    <col min="5389" max="5389" width="12.7109375" style="97" customWidth="1"/>
    <col min="5390" max="5390" width="3.42578125" style="97" customWidth="1"/>
    <col min="5391" max="5391" width="14.5703125" style="97" customWidth="1"/>
    <col min="5392" max="5392" width="6.28515625" style="97" customWidth="1"/>
    <col min="5393" max="5393" width="13.42578125" style="97" customWidth="1"/>
    <col min="5394" max="5394" width="0" style="97" hidden="1" customWidth="1"/>
    <col min="5395" max="5632" width="9.140625" style="97"/>
    <col min="5633" max="5633" width="10" style="97" customWidth="1"/>
    <col min="5634" max="5634" width="13.42578125" style="97" customWidth="1"/>
    <col min="5635" max="5635" width="3.7109375" style="97" customWidth="1"/>
    <col min="5636" max="5636" width="7.5703125" style="97" customWidth="1"/>
    <col min="5637" max="5637" width="42.140625" style="97" customWidth="1"/>
    <col min="5638" max="5638" width="0" style="97" hidden="1" customWidth="1"/>
    <col min="5639" max="5639" width="6.140625" style="97" customWidth="1"/>
    <col min="5640" max="5640" width="17.85546875" style="97" customWidth="1"/>
    <col min="5641" max="5641" width="31.5703125" style="97" customWidth="1"/>
    <col min="5642" max="5642" width="2.42578125" style="97" customWidth="1"/>
    <col min="5643" max="5643" width="10.85546875" style="97" customWidth="1"/>
    <col min="5644" max="5644" width="17.85546875" style="97" customWidth="1"/>
    <col min="5645" max="5645" width="12.7109375" style="97" customWidth="1"/>
    <col min="5646" max="5646" width="3.42578125" style="97" customWidth="1"/>
    <col min="5647" max="5647" width="14.5703125" style="97" customWidth="1"/>
    <col min="5648" max="5648" width="6.28515625" style="97" customWidth="1"/>
    <col min="5649" max="5649" width="13.42578125" style="97" customWidth="1"/>
    <col min="5650" max="5650" width="0" style="97" hidden="1" customWidth="1"/>
    <col min="5651" max="5888" width="9.140625" style="97"/>
    <col min="5889" max="5889" width="10" style="97" customWidth="1"/>
    <col min="5890" max="5890" width="13.42578125" style="97" customWidth="1"/>
    <col min="5891" max="5891" width="3.7109375" style="97" customWidth="1"/>
    <col min="5892" max="5892" width="7.5703125" style="97" customWidth="1"/>
    <col min="5893" max="5893" width="42.140625" style="97" customWidth="1"/>
    <col min="5894" max="5894" width="0" style="97" hidden="1" customWidth="1"/>
    <col min="5895" max="5895" width="6.140625" style="97" customWidth="1"/>
    <col min="5896" max="5896" width="17.85546875" style="97" customWidth="1"/>
    <col min="5897" max="5897" width="31.5703125" style="97" customWidth="1"/>
    <col min="5898" max="5898" width="2.42578125" style="97" customWidth="1"/>
    <col min="5899" max="5899" width="10.85546875" style="97" customWidth="1"/>
    <col min="5900" max="5900" width="17.85546875" style="97" customWidth="1"/>
    <col min="5901" max="5901" width="12.7109375" style="97" customWidth="1"/>
    <col min="5902" max="5902" width="3.42578125" style="97" customWidth="1"/>
    <col min="5903" max="5903" width="14.5703125" style="97" customWidth="1"/>
    <col min="5904" max="5904" width="6.28515625" style="97" customWidth="1"/>
    <col min="5905" max="5905" width="13.42578125" style="97" customWidth="1"/>
    <col min="5906" max="5906" width="0" style="97" hidden="1" customWidth="1"/>
    <col min="5907" max="6144" width="9.140625" style="97"/>
    <col min="6145" max="6145" width="10" style="97" customWidth="1"/>
    <col min="6146" max="6146" width="13.42578125" style="97" customWidth="1"/>
    <col min="6147" max="6147" width="3.7109375" style="97" customWidth="1"/>
    <col min="6148" max="6148" width="7.5703125" style="97" customWidth="1"/>
    <col min="6149" max="6149" width="42.140625" style="97" customWidth="1"/>
    <col min="6150" max="6150" width="0" style="97" hidden="1" customWidth="1"/>
    <col min="6151" max="6151" width="6.140625" style="97" customWidth="1"/>
    <col min="6152" max="6152" width="17.85546875" style="97" customWidth="1"/>
    <col min="6153" max="6153" width="31.5703125" style="97" customWidth="1"/>
    <col min="6154" max="6154" width="2.42578125" style="97" customWidth="1"/>
    <col min="6155" max="6155" width="10.85546875" style="97" customWidth="1"/>
    <col min="6156" max="6156" width="17.85546875" style="97" customWidth="1"/>
    <col min="6157" max="6157" width="12.7109375" style="97" customWidth="1"/>
    <col min="6158" max="6158" width="3.42578125" style="97" customWidth="1"/>
    <col min="6159" max="6159" width="14.5703125" style="97" customWidth="1"/>
    <col min="6160" max="6160" width="6.28515625" style="97" customWidth="1"/>
    <col min="6161" max="6161" width="13.42578125" style="97" customWidth="1"/>
    <col min="6162" max="6162" width="0" style="97" hidden="1" customWidth="1"/>
    <col min="6163" max="6400" width="9.140625" style="97"/>
    <col min="6401" max="6401" width="10" style="97" customWidth="1"/>
    <col min="6402" max="6402" width="13.42578125" style="97" customWidth="1"/>
    <col min="6403" max="6403" width="3.7109375" style="97" customWidth="1"/>
    <col min="6404" max="6404" width="7.5703125" style="97" customWidth="1"/>
    <col min="6405" max="6405" width="42.140625" style="97" customWidth="1"/>
    <col min="6406" max="6406" width="0" style="97" hidden="1" customWidth="1"/>
    <col min="6407" max="6407" width="6.140625" style="97" customWidth="1"/>
    <col min="6408" max="6408" width="17.85546875" style="97" customWidth="1"/>
    <col min="6409" max="6409" width="31.5703125" style="97" customWidth="1"/>
    <col min="6410" max="6410" width="2.42578125" style="97" customWidth="1"/>
    <col min="6411" max="6411" width="10.85546875" style="97" customWidth="1"/>
    <col min="6412" max="6412" width="17.85546875" style="97" customWidth="1"/>
    <col min="6413" max="6413" width="12.7109375" style="97" customWidth="1"/>
    <col min="6414" max="6414" width="3.42578125" style="97" customWidth="1"/>
    <col min="6415" max="6415" width="14.5703125" style="97" customWidth="1"/>
    <col min="6416" max="6416" width="6.28515625" style="97" customWidth="1"/>
    <col min="6417" max="6417" width="13.42578125" style="97" customWidth="1"/>
    <col min="6418" max="6418" width="0" style="97" hidden="1" customWidth="1"/>
    <col min="6419" max="6656" width="9.140625" style="97"/>
    <col min="6657" max="6657" width="10" style="97" customWidth="1"/>
    <col min="6658" max="6658" width="13.42578125" style="97" customWidth="1"/>
    <col min="6659" max="6659" width="3.7109375" style="97" customWidth="1"/>
    <col min="6660" max="6660" width="7.5703125" style="97" customWidth="1"/>
    <col min="6661" max="6661" width="42.140625" style="97" customWidth="1"/>
    <col min="6662" max="6662" width="0" style="97" hidden="1" customWidth="1"/>
    <col min="6663" max="6663" width="6.140625" style="97" customWidth="1"/>
    <col min="6664" max="6664" width="17.85546875" style="97" customWidth="1"/>
    <col min="6665" max="6665" width="31.5703125" style="97" customWidth="1"/>
    <col min="6666" max="6666" width="2.42578125" style="97" customWidth="1"/>
    <col min="6667" max="6667" width="10.85546875" style="97" customWidth="1"/>
    <col min="6668" max="6668" width="17.85546875" style="97" customWidth="1"/>
    <col min="6669" max="6669" width="12.7109375" style="97" customWidth="1"/>
    <col min="6670" max="6670" width="3.42578125" style="97" customWidth="1"/>
    <col min="6671" max="6671" width="14.5703125" style="97" customWidth="1"/>
    <col min="6672" max="6672" width="6.28515625" style="97" customWidth="1"/>
    <col min="6673" max="6673" width="13.42578125" style="97" customWidth="1"/>
    <col min="6674" max="6674" width="0" style="97" hidden="1" customWidth="1"/>
    <col min="6675" max="6912" width="9.140625" style="97"/>
    <col min="6913" max="6913" width="10" style="97" customWidth="1"/>
    <col min="6914" max="6914" width="13.42578125" style="97" customWidth="1"/>
    <col min="6915" max="6915" width="3.7109375" style="97" customWidth="1"/>
    <col min="6916" max="6916" width="7.5703125" style="97" customWidth="1"/>
    <col min="6917" max="6917" width="42.140625" style="97" customWidth="1"/>
    <col min="6918" max="6918" width="0" style="97" hidden="1" customWidth="1"/>
    <col min="6919" max="6919" width="6.140625" style="97" customWidth="1"/>
    <col min="6920" max="6920" width="17.85546875" style="97" customWidth="1"/>
    <col min="6921" max="6921" width="31.5703125" style="97" customWidth="1"/>
    <col min="6922" max="6922" width="2.42578125" style="97" customWidth="1"/>
    <col min="6923" max="6923" width="10.85546875" style="97" customWidth="1"/>
    <col min="6924" max="6924" width="17.85546875" style="97" customWidth="1"/>
    <col min="6925" max="6925" width="12.7109375" style="97" customWidth="1"/>
    <col min="6926" max="6926" width="3.42578125" style="97" customWidth="1"/>
    <col min="6927" max="6927" width="14.5703125" style="97" customWidth="1"/>
    <col min="6928" max="6928" width="6.28515625" style="97" customWidth="1"/>
    <col min="6929" max="6929" width="13.42578125" style="97" customWidth="1"/>
    <col min="6930" max="6930" width="0" style="97" hidden="1" customWidth="1"/>
    <col min="6931" max="7168" width="9.140625" style="97"/>
    <col min="7169" max="7169" width="10" style="97" customWidth="1"/>
    <col min="7170" max="7170" width="13.42578125" style="97" customWidth="1"/>
    <col min="7171" max="7171" width="3.7109375" style="97" customWidth="1"/>
    <col min="7172" max="7172" width="7.5703125" style="97" customWidth="1"/>
    <col min="7173" max="7173" width="42.140625" style="97" customWidth="1"/>
    <col min="7174" max="7174" width="0" style="97" hidden="1" customWidth="1"/>
    <col min="7175" max="7175" width="6.140625" style="97" customWidth="1"/>
    <col min="7176" max="7176" width="17.85546875" style="97" customWidth="1"/>
    <col min="7177" max="7177" width="31.5703125" style="97" customWidth="1"/>
    <col min="7178" max="7178" width="2.42578125" style="97" customWidth="1"/>
    <col min="7179" max="7179" width="10.85546875" style="97" customWidth="1"/>
    <col min="7180" max="7180" width="17.85546875" style="97" customWidth="1"/>
    <col min="7181" max="7181" width="12.7109375" style="97" customWidth="1"/>
    <col min="7182" max="7182" width="3.42578125" style="97" customWidth="1"/>
    <col min="7183" max="7183" width="14.5703125" style="97" customWidth="1"/>
    <col min="7184" max="7184" width="6.28515625" style="97" customWidth="1"/>
    <col min="7185" max="7185" width="13.42578125" style="97" customWidth="1"/>
    <col min="7186" max="7186" width="0" style="97" hidden="1" customWidth="1"/>
    <col min="7187" max="7424" width="9.140625" style="97"/>
    <col min="7425" max="7425" width="10" style="97" customWidth="1"/>
    <col min="7426" max="7426" width="13.42578125" style="97" customWidth="1"/>
    <col min="7427" max="7427" width="3.7109375" style="97" customWidth="1"/>
    <col min="7428" max="7428" width="7.5703125" style="97" customWidth="1"/>
    <col min="7429" max="7429" width="42.140625" style="97" customWidth="1"/>
    <col min="7430" max="7430" width="0" style="97" hidden="1" customWidth="1"/>
    <col min="7431" max="7431" width="6.140625" style="97" customWidth="1"/>
    <col min="7432" max="7432" width="17.85546875" style="97" customWidth="1"/>
    <col min="7433" max="7433" width="31.5703125" style="97" customWidth="1"/>
    <col min="7434" max="7434" width="2.42578125" style="97" customWidth="1"/>
    <col min="7435" max="7435" width="10.85546875" style="97" customWidth="1"/>
    <col min="7436" max="7436" width="17.85546875" style="97" customWidth="1"/>
    <col min="7437" max="7437" width="12.7109375" style="97" customWidth="1"/>
    <col min="7438" max="7438" width="3.42578125" style="97" customWidth="1"/>
    <col min="7439" max="7439" width="14.5703125" style="97" customWidth="1"/>
    <col min="7440" max="7440" width="6.28515625" style="97" customWidth="1"/>
    <col min="7441" max="7441" width="13.42578125" style="97" customWidth="1"/>
    <col min="7442" max="7442" width="0" style="97" hidden="1" customWidth="1"/>
    <col min="7443" max="7680" width="9.140625" style="97"/>
    <col min="7681" max="7681" width="10" style="97" customWidth="1"/>
    <col min="7682" max="7682" width="13.42578125" style="97" customWidth="1"/>
    <col min="7683" max="7683" width="3.7109375" style="97" customWidth="1"/>
    <col min="7684" max="7684" width="7.5703125" style="97" customWidth="1"/>
    <col min="7685" max="7685" width="42.140625" style="97" customWidth="1"/>
    <col min="7686" max="7686" width="0" style="97" hidden="1" customWidth="1"/>
    <col min="7687" max="7687" width="6.140625" style="97" customWidth="1"/>
    <col min="7688" max="7688" width="17.85546875" style="97" customWidth="1"/>
    <col min="7689" max="7689" width="31.5703125" style="97" customWidth="1"/>
    <col min="7690" max="7690" width="2.42578125" style="97" customWidth="1"/>
    <col min="7691" max="7691" width="10.85546875" style="97" customWidth="1"/>
    <col min="7692" max="7692" width="17.85546875" style="97" customWidth="1"/>
    <col min="7693" max="7693" width="12.7109375" style="97" customWidth="1"/>
    <col min="7694" max="7694" width="3.42578125" style="97" customWidth="1"/>
    <col min="7695" max="7695" width="14.5703125" style="97" customWidth="1"/>
    <col min="7696" max="7696" width="6.28515625" style="97" customWidth="1"/>
    <col min="7697" max="7697" width="13.42578125" style="97" customWidth="1"/>
    <col min="7698" max="7698" width="0" style="97" hidden="1" customWidth="1"/>
    <col min="7699" max="7936" width="9.140625" style="97"/>
    <col min="7937" max="7937" width="10" style="97" customWidth="1"/>
    <col min="7938" max="7938" width="13.42578125" style="97" customWidth="1"/>
    <col min="7939" max="7939" width="3.7109375" style="97" customWidth="1"/>
    <col min="7940" max="7940" width="7.5703125" style="97" customWidth="1"/>
    <col min="7941" max="7941" width="42.140625" style="97" customWidth="1"/>
    <col min="7942" max="7942" width="0" style="97" hidden="1" customWidth="1"/>
    <col min="7943" max="7943" width="6.140625" style="97" customWidth="1"/>
    <col min="7944" max="7944" width="17.85546875" style="97" customWidth="1"/>
    <col min="7945" max="7945" width="31.5703125" style="97" customWidth="1"/>
    <col min="7946" max="7946" width="2.42578125" style="97" customWidth="1"/>
    <col min="7947" max="7947" width="10.85546875" style="97" customWidth="1"/>
    <col min="7948" max="7948" width="17.85546875" style="97" customWidth="1"/>
    <col min="7949" max="7949" width="12.7109375" style="97" customWidth="1"/>
    <col min="7950" max="7950" width="3.42578125" style="97" customWidth="1"/>
    <col min="7951" max="7951" width="14.5703125" style="97" customWidth="1"/>
    <col min="7952" max="7952" width="6.28515625" style="97" customWidth="1"/>
    <col min="7953" max="7953" width="13.42578125" style="97" customWidth="1"/>
    <col min="7954" max="7954" width="0" style="97" hidden="1" customWidth="1"/>
    <col min="7955" max="8192" width="9.140625" style="97"/>
    <col min="8193" max="8193" width="10" style="97" customWidth="1"/>
    <col min="8194" max="8194" width="13.42578125" style="97" customWidth="1"/>
    <col min="8195" max="8195" width="3.7109375" style="97" customWidth="1"/>
    <col min="8196" max="8196" width="7.5703125" style="97" customWidth="1"/>
    <col min="8197" max="8197" width="42.140625" style="97" customWidth="1"/>
    <col min="8198" max="8198" width="0" style="97" hidden="1" customWidth="1"/>
    <col min="8199" max="8199" width="6.140625" style="97" customWidth="1"/>
    <col min="8200" max="8200" width="17.85546875" style="97" customWidth="1"/>
    <col min="8201" max="8201" width="31.5703125" style="97" customWidth="1"/>
    <col min="8202" max="8202" width="2.42578125" style="97" customWidth="1"/>
    <col min="8203" max="8203" width="10.85546875" style="97" customWidth="1"/>
    <col min="8204" max="8204" width="17.85546875" style="97" customWidth="1"/>
    <col min="8205" max="8205" width="12.7109375" style="97" customWidth="1"/>
    <col min="8206" max="8206" width="3.42578125" style="97" customWidth="1"/>
    <col min="8207" max="8207" width="14.5703125" style="97" customWidth="1"/>
    <col min="8208" max="8208" width="6.28515625" style="97" customWidth="1"/>
    <col min="8209" max="8209" width="13.42578125" style="97" customWidth="1"/>
    <col min="8210" max="8210" width="0" style="97" hidden="1" customWidth="1"/>
    <col min="8211" max="8448" width="9.140625" style="97"/>
    <col min="8449" max="8449" width="10" style="97" customWidth="1"/>
    <col min="8450" max="8450" width="13.42578125" style="97" customWidth="1"/>
    <col min="8451" max="8451" width="3.7109375" style="97" customWidth="1"/>
    <col min="8452" max="8452" width="7.5703125" style="97" customWidth="1"/>
    <col min="8453" max="8453" width="42.140625" style="97" customWidth="1"/>
    <col min="8454" max="8454" width="0" style="97" hidden="1" customWidth="1"/>
    <col min="8455" max="8455" width="6.140625" style="97" customWidth="1"/>
    <col min="8456" max="8456" width="17.85546875" style="97" customWidth="1"/>
    <col min="8457" max="8457" width="31.5703125" style="97" customWidth="1"/>
    <col min="8458" max="8458" width="2.42578125" style="97" customWidth="1"/>
    <col min="8459" max="8459" width="10.85546875" style="97" customWidth="1"/>
    <col min="8460" max="8460" width="17.85546875" style="97" customWidth="1"/>
    <col min="8461" max="8461" width="12.7109375" style="97" customWidth="1"/>
    <col min="8462" max="8462" width="3.42578125" style="97" customWidth="1"/>
    <col min="8463" max="8463" width="14.5703125" style="97" customWidth="1"/>
    <col min="8464" max="8464" width="6.28515625" style="97" customWidth="1"/>
    <col min="8465" max="8465" width="13.42578125" style="97" customWidth="1"/>
    <col min="8466" max="8466" width="0" style="97" hidden="1" customWidth="1"/>
    <col min="8467" max="8704" width="9.140625" style="97"/>
    <col min="8705" max="8705" width="10" style="97" customWidth="1"/>
    <col min="8706" max="8706" width="13.42578125" style="97" customWidth="1"/>
    <col min="8707" max="8707" width="3.7109375" style="97" customWidth="1"/>
    <col min="8708" max="8708" width="7.5703125" style="97" customWidth="1"/>
    <col min="8709" max="8709" width="42.140625" style="97" customWidth="1"/>
    <col min="8710" max="8710" width="0" style="97" hidden="1" customWidth="1"/>
    <col min="8711" max="8711" width="6.140625" style="97" customWidth="1"/>
    <col min="8712" max="8712" width="17.85546875" style="97" customWidth="1"/>
    <col min="8713" max="8713" width="31.5703125" style="97" customWidth="1"/>
    <col min="8714" max="8714" width="2.42578125" style="97" customWidth="1"/>
    <col min="8715" max="8715" width="10.85546875" style="97" customWidth="1"/>
    <col min="8716" max="8716" width="17.85546875" style="97" customWidth="1"/>
    <col min="8717" max="8717" width="12.7109375" style="97" customWidth="1"/>
    <col min="8718" max="8718" width="3.42578125" style="97" customWidth="1"/>
    <col min="8719" max="8719" width="14.5703125" style="97" customWidth="1"/>
    <col min="8720" max="8720" width="6.28515625" style="97" customWidth="1"/>
    <col min="8721" max="8721" width="13.42578125" style="97" customWidth="1"/>
    <col min="8722" max="8722" width="0" style="97" hidden="1" customWidth="1"/>
    <col min="8723" max="8960" width="9.140625" style="97"/>
    <col min="8961" max="8961" width="10" style="97" customWidth="1"/>
    <col min="8962" max="8962" width="13.42578125" style="97" customWidth="1"/>
    <col min="8963" max="8963" width="3.7109375" style="97" customWidth="1"/>
    <col min="8964" max="8964" width="7.5703125" style="97" customWidth="1"/>
    <col min="8965" max="8965" width="42.140625" style="97" customWidth="1"/>
    <col min="8966" max="8966" width="0" style="97" hidden="1" customWidth="1"/>
    <col min="8967" max="8967" width="6.140625" style="97" customWidth="1"/>
    <col min="8968" max="8968" width="17.85546875" style="97" customWidth="1"/>
    <col min="8969" max="8969" width="31.5703125" style="97" customWidth="1"/>
    <col min="8970" max="8970" width="2.42578125" style="97" customWidth="1"/>
    <col min="8971" max="8971" width="10.85546875" style="97" customWidth="1"/>
    <col min="8972" max="8972" width="17.85546875" style="97" customWidth="1"/>
    <col min="8973" max="8973" width="12.7109375" style="97" customWidth="1"/>
    <col min="8974" max="8974" width="3.42578125" style="97" customWidth="1"/>
    <col min="8975" max="8975" width="14.5703125" style="97" customWidth="1"/>
    <col min="8976" max="8976" width="6.28515625" style="97" customWidth="1"/>
    <col min="8977" max="8977" width="13.42578125" style="97" customWidth="1"/>
    <col min="8978" max="8978" width="0" style="97" hidden="1" customWidth="1"/>
    <col min="8979" max="9216" width="9.140625" style="97"/>
    <col min="9217" max="9217" width="10" style="97" customWidth="1"/>
    <col min="9218" max="9218" width="13.42578125" style="97" customWidth="1"/>
    <col min="9219" max="9219" width="3.7109375" style="97" customWidth="1"/>
    <col min="9220" max="9220" width="7.5703125" style="97" customWidth="1"/>
    <col min="9221" max="9221" width="42.140625" style="97" customWidth="1"/>
    <col min="9222" max="9222" width="0" style="97" hidden="1" customWidth="1"/>
    <col min="9223" max="9223" width="6.140625" style="97" customWidth="1"/>
    <col min="9224" max="9224" width="17.85546875" style="97" customWidth="1"/>
    <col min="9225" max="9225" width="31.5703125" style="97" customWidth="1"/>
    <col min="9226" max="9226" width="2.42578125" style="97" customWidth="1"/>
    <col min="9227" max="9227" width="10.85546875" style="97" customWidth="1"/>
    <col min="9228" max="9228" width="17.85546875" style="97" customWidth="1"/>
    <col min="9229" max="9229" width="12.7109375" style="97" customWidth="1"/>
    <col min="9230" max="9230" width="3.42578125" style="97" customWidth="1"/>
    <col min="9231" max="9231" width="14.5703125" style="97" customWidth="1"/>
    <col min="9232" max="9232" width="6.28515625" style="97" customWidth="1"/>
    <col min="9233" max="9233" width="13.42578125" style="97" customWidth="1"/>
    <col min="9234" max="9234" width="0" style="97" hidden="1" customWidth="1"/>
    <col min="9235" max="9472" width="9.140625" style="97"/>
    <col min="9473" max="9473" width="10" style="97" customWidth="1"/>
    <col min="9474" max="9474" width="13.42578125" style="97" customWidth="1"/>
    <col min="9475" max="9475" width="3.7109375" style="97" customWidth="1"/>
    <col min="9476" max="9476" width="7.5703125" style="97" customWidth="1"/>
    <col min="9477" max="9477" width="42.140625" style="97" customWidth="1"/>
    <col min="9478" max="9478" width="0" style="97" hidden="1" customWidth="1"/>
    <col min="9479" max="9479" width="6.140625" style="97" customWidth="1"/>
    <col min="9480" max="9480" width="17.85546875" style="97" customWidth="1"/>
    <col min="9481" max="9481" width="31.5703125" style="97" customWidth="1"/>
    <col min="9482" max="9482" width="2.42578125" style="97" customWidth="1"/>
    <col min="9483" max="9483" width="10.85546875" style="97" customWidth="1"/>
    <col min="9484" max="9484" width="17.85546875" style="97" customWidth="1"/>
    <col min="9485" max="9485" width="12.7109375" style="97" customWidth="1"/>
    <col min="9486" max="9486" width="3.42578125" style="97" customWidth="1"/>
    <col min="9487" max="9487" width="14.5703125" style="97" customWidth="1"/>
    <col min="9488" max="9488" width="6.28515625" style="97" customWidth="1"/>
    <col min="9489" max="9489" width="13.42578125" style="97" customWidth="1"/>
    <col min="9490" max="9490" width="0" style="97" hidden="1" customWidth="1"/>
    <col min="9491" max="9728" width="9.140625" style="97"/>
    <col min="9729" max="9729" width="10" style="97" customWidth="1"/>
    <col min="9730" max="9730" width="13.42578125" style="97" customWidth="1"/>
    <col min="9731" max="9731" width="3.7109375" style="97" customWidth="1"/>
    <col min="9732" max="9732" width="7.5703125" style="97" customWidth="1"/>
    <col min="9733" max="9733" width="42.140625" style="97" customWidth="1"/>
    <col min="9734" max="9734" width="0" style="97" hidden="1" customWidth="1"/>
    <col min="9735" max="9735" width="6.140625" style="97" customWidth="1"/>
    <col min="9736" max="9736" width="17.85546875" style="97" customWidth="1"/>
    <col min="9737" max="9737" width="31.5703125" style="97" customWidth="1"/>
    <col min="9738" max="9738" width="2.42578125" style="97" customWidth="1"/>
    <col min="9739" max="9739" width="10.85546875" style="97" customWidth="1"/>
    <col min="9740" max="9740" width="17.85546875" style="97" customWidth="1"/>
    <col min="9741" max="9741" width="12.7109375" style="97" customWidth="1"/>
    <col min="9742" max="9742" width="3.42578125" style="97" customWidth="1"/>
    <col min="9743" max="9743" width="14.5703125" style="97" customWidth="1"/>
    <col min="9744" max="9744" width="6.28515625" style="97" customWidth="1"/>
    <col min="9745" max="9745" width="13.42578125" style="97" customWidth="1"/>
    <col min="9746" max="9746" width="0" style="97" hidden="1" customWidth="1"/>
    <col min="9747" max="9984" width="9.140625" style="97"/>
    <col min="9985" max="9985" width="10" style="97" customWidth="1"/>
    <col min="9986" max="9986" width="13.42578125" style="97" customWidth="1"/>
    <col min="9987" max="9987" width="3.7109375" style="97" customWidth="1"/>
    <col min="9988" max="9988" width="7.5703125" style="97" customWidth="1"/>
    <col min="9989" max="9989" width="42.140625" style="97" customWidth="1"/>
    <col min="9990" max="9990" width="0" style="97" hidden="1" customWidth="1"/>
    <col min="9991" max="9991" width="6.140625" style="97" customWidth="1"/>
    <col min="9992" max="9992" width="17.85546875" style="97" customWidth="1"/>
    <col min="9993" max="9993" width="31.5703125" style="97" customWidth="1"/>
    <col min="9994" max="9994" width="2.42578125" style="97" customWidth="1"/>
    <col min="9995" max="9995" width="10.85546875" style="97" customWidth="1"/>
    <col min="9996" max="9996" width="17.85546875" style="97" customWidth="1"/>
    <col min="9997" max="9997" width="12.7109375" style="97" customWidth="1"/>
    <col min="9998" max="9998" width="3.42578125" style="97" customWidth="1"/>
    <col min="9999" max="9999" width="14.5703125" style="97" customWidth="1"/>
    <col min="10000" max="10000" width="6.28515625" style="97" customWidth="1"/>
    <col min="10001" max="10001" width="13.42578125" style="97" customWidth="1"/>
    <col min="10002" max="10002" width="0" style="97" hidden="1" customWidth="1"/>
    <col min="10003" max="10240" width="9.140625" style="97"/>
    <col min="10241" max="10241" width="10" style="97" customWidth="1"/>
    <col min="10242" max="10242" width="13.42578125" style="97" customWidth="1"/>
    <col min="10243" max="10243" width="3.7109375" style="97" customWidth="1"/>
    <col min="10244" max="10244" width="7.5703125" style="97" customWidth="1"/>
    <col min="10245" max="10245" width="42.140625" style="97" customWidth="1"/>
    <col min="10246" max="10246" width="0" style="97" hidden="1" customWidth="1"/>
    <col min="10247" max="10247" width="6.140625" style="97" customWidth="1"/>
    <col min="10248" max="10248" width="17.85546875" style="97" customWidth="1"/>
    <col min="10249" max="10249" width="31.5703125" style="97" customWidth="1"/>
    <col min="10250" max="10250" width="2.42578125" style="97" customWidth="1"/>
    <col min="10251" max="10251" width="10.85546875" style="97" customWidth="1"/>
    <col min="10252" max="10252" width="17.85546875" style="97" customWidth="1"/>
    <col min="10253" max="10253" width="12.7109375" style="97" customWidth="1"/>
    <col min="10254" max="10254" width="3.42578125" style="97" customWidth="1"/>
    <col min="10255" max="10255" width="14.5703125" style="97" customWidth="1"/>
    <col min="10256" max="10256" width="6.28515625" style="97" customWidth="1"/>
    <col min="10257" max="10257" width="13.42578125" style="97" customWidth="1"/>
    <col min="10258" max="10258" width="0" style="97" hidden="1" customWidth="1"/>
    <col min="10259" max="10496" width="9.140625" style="97"/>
    <col min="10497" max="10497" width="10" style="97" customWidth="1"/>
    <col min="10498" max="10498" width="13.42578125" style="97" customWidth="1"/>
    <col min="10499" max="10499" width="3.7109375" style="97" customWidth="1"/>
    <col min="10500" max="10500" width="7.5703125" style="97" customWidth="1"/>
    <col min="10501" max="10501" width="42.140625" style="97" customWidth="1"/>
    <col min="10502" max="10502" width="0" style="97" hidden="1" customWidth="1"/>
    <col min="10503" max="10503" width="6.140625" style="97" customWidth="1"/>
    <col min="10504" max="10504" width="17.85546875" style="97" customWidth="1"/>
    <col min="10505" max="10505" width="31.5703125" style="97" customWidth="1"/>
    <col min="10506" max="10506" width="2.42578125" style="97" customWidth="1"/>
    <col min="10507" max="10507" width="10.85546875" style="97" customWidth="1"/>
    <col min="10508" max="10508" width="17.85546875" style="97" customWidth="1"/>
    <col min="10509" max="10509" width="12.7109375" style="97" customWidth="1"/>
    <col min="10510" max="10510" width="3.42578125" style="97" customWidth="1"/>
    <col min="10511" max="10511" width="14.5703125" style="97" customWidth="1"/>
    <col min="10512" max="10512" width="6.28515625" style="97" customWidth="1"/>
    <col min="10513" max="10513" width="13.42578125" style="97" customWidth="1"/>
    <col min="10514" max="10514" width="0" style="97" hidden="1" customWidth="1"/>
    <col min="10515" max="10752" width="9.140625" style="97"/>
    <col min="10753" max="10753" width="10" style="97" customWidth="1"/>
    <col min="10754" max="10754" width="13.42578125" style="97" customWidth="1"/>
    <col min="10755" max="10755" width="3.7109375" style="97" customWidth="1"/>
    <col min="10756" max="10756" width="7.5703125" style="97" customWidth="1"/>
    <col min="10757" max="10757" width="42.140625" style="97" customWidth="1"/>
    <col min="10758" max="10758" width="0" style="97" hidden="1" customWidth="1"/>
    <col min="10759" max="10759" width="6.140625" style="97" customWidth="1"/>
    <col min="10760" max="10760" width="17.85546875" style="97" customWidth="1"/>
    <col min="10761" max="10761" width="31.5703125" style="97" customWidth="1"/>
    <col min="10762" max="10762" width="2.42578125" style="97" customWidth="1"/>
    <col min="10763" max="10763" width="10.85546875" style="97" customWidth="1"/>
    <col min="10764" max="10764" width="17.85546875" style="97" customWidth="1"/>
    <col min="10765" max="10765" width="12.7109375" style="97" customWidth="1"/>
    <col min="10766" max="10766" width="3.42578125" style="97" customWidth="1"/>
    <col min="10767" max="10767" width="14.5703125" style="97" customWidth="1"/>
    <col min="10768" max="10768" width="6.28515625" style="97" customWidth="1"/>
    <col min="10769" max="10769" width="13.42578125" style="97" customWidth="1"/>
    <col min="10770" max="10770" width="0" style="97" hidden="1" customWidth="1"/>
    <col min="10771" max="11008" width="9.140625" style="97"/>
    <col min="11009" max="11009" width="10" style="97" customWidth="1"/>
    <col min="11010" max="11010" width="13.42578125" style="97" customWidth="1"/>
    <col min="11011" max="11011" width="3.7109375" style="97" customWidth="1"/>
    <col min="11012" max="11012" width="7.5703125" style="97" customWidth="1"/>
    <col min="11013" max="11013" width="42.140625" style="97" customWidth="1"/>
    <col min="11014" max="11014" width="0" style="97" hidden="1" customWidth="1"/>
    <col min="11015" max="11015" width="6.140625" style="97" customWidth="1"/>
    <col min="11016" max="11016" width="17.85546875" style="97" customWidth="1"/>
    <col min="11017" max="11017" width="31.5703125" style="97" customWidth="1"/>
    <col min="11018" max="11018" width="2.42578125" style="97" customWidth="1"/>
    <col min="11019" max="11019" width="10.85546875" style="97" customWidth="1"/>
    <col min="11020" max="11020" width="17.85546875" style="97" customWidth="1"/>
    <col min="11021" max="11021" width="12.7109375" style="97" customWidth="1"/>
    <col min="11022" max="11022" width="3.42578125" style="97" customWidth="1"/>
    <col min="11023" max="11023" width="14.5703125" style="97" customWidth="1"/>
    <col min="11024" max="11024" width="6.28515625" style="97" customWidth="1"/>
    <col min="11025" max="11025" width="13.42578125" style="97" customWidth="1"/>
    <col min="11026" max="11026" width="0" style="97" hidden="1" customWidth="1"/>
    <col min="11027" max="11264" width="9.140625" style="97"/>
    <col min="11265" max="11265" width="10" style="97" customWidth="1"/>
    <col min="11266" max="11266" width="13.42578125" style="97" customWidth="1"/>
    <col min="11267" max="11267" width="3.7109375" style="97" customWidth="1"/>
    <col min="11268" max="11268" width="7.5703125" style="97" customWidth="1"/>
    <col min="11269" max="11269" width="42.140625" style="97" customWidth="1"/>
    <col min="11270" max="11270" width="0" style="97" hidden="1" customWidth="1"/>
    <col min="11271" max="11271" width="6.140625" style="97" customWidth="1"/>
    <col min="11272" max="11272" width="17.85546875" style="97" customWidth="1"/>
    <col min="11273" max="11273" width="31.5703125" style="97" customWidth="1"/>
    <col min="11274" max="11274" width="2.42578125" style="97" customWidth="1"/>
    <col min="11275" max="11275" width="10.85546875" style="97" customWidth="1"/>
    <col min="11276" max="11276" width="17.85546875" style="97" customWidth="1"/>
    <col min="11277" max="11277" width="12.7109375" style="97" customWidth="1"/>
    <col min="11278" max="11278" width="3.42578125" style="97" customWidth="1"/>
    <col min="11279" max="11279" width="14.5703125" style="97" customWidth="1"/>
    <col min="11280" max="11280" width="6.28515625" style="97" customWidth="1"/>
    <col min="11281" max="11281" width="13.42578125" style="97" customWidth="1"/>
    <col min="11282" max="11282" width="0" style="97" hidden="1" customWidth="1"/>
    <col min="11283" max="11520" width="9.140625" style="97"/>
    <col min="11521" max="11521" width="10" style="97" customWidth="1"/>
    <col min="11522" max="11522" width="13.42578125" style="97" customWidth="1"/>
    <col min="11523" max="11523" width="3.7109375" style="97" customWidth="1"/>
    <col min="11524" max="11524" width="7.5703125" style="97" customWidth="1"/>
    <col min="11525" max="11525" width="42.140625" style="97" customWidth="1"/>
    <col min="11526" max="11526" width="0" style="97" hidden="1" customWidth="1"/>
    <col min="11527" max="11527" width="6.140625" style="97" customWidth="1"/>
    <col min="11528" max="11528" width="17.85546875" style="97" customWidth="1"/>
    <col min="11529" max="11529" width="31.5703125" style="97" customWidth="1"/>
    <col min="11530" max="11530" width="2.42578125" style="97" customWidth="1"/>
    <col min="11531" max="11531" width="10.85546875" style="97" customWidth="1"/>
    <col min="11532" max="11532" width="17.85546875" style="97" customWidth="1"/>
    <col min="11533" max="11533" width="12.7109375" style="97" customWidth="1"/>
    <col min="11534" max="11534" width="3.42578125" style="97" customWidth="1"/>
    <col min="11535" max="11535" width="14.5703125" style="97" customWidth="1"/>
    <col min="11536" max="11536" width="6.28515625" style="97" customWidth="1"/>
    <col min="11537" max="11537" width="13.42578125" style="97" customWidth="1"/>
    <col min="11538" max="11538" width="0" style="97" hidden="1" customWidth="1"/>
    <col min="11539" max="11776" width="9.140625" style="97"/>
    <col min="11777" max="11777" width="10" style="97" customWidth="1"/>
    <col min="11778" max="11778" width="13.42578125" style="97" customWidth="1"/>
    <col min="11779" max="11779" width="3.7109375" style="97" customWidth="1"/>
    <col min="11780" max="11780" width="7.5703125" style="97" customWidth="1"/>
    <col min="11781" max="11781" width="42.140625" style="97" customWidth="1"/>
    <col min="11782" max="11782" width="0" style="97" hidden="1" customWidth="1"/>
    <col min="11783" max="11783" width="6.140625" style="97" customWidth="1"/>
    <col min="11784" max="11784" width="17.85546875" style="97" customWidth="1"/>
    <col min="11785" max="11785" width="31.5703125" style="97" customWidth="1"/>
    <col min="11786" max="11786" width="2.42578125" style="97" customWidth="1"/>
    <col min="11787" max="11787" width="10.85546875" style="97" customWidth="1"/>
    <col min="11788" max="11788" width="17.85546875" style="97" customWidth="1"/>
    <col min="11789" max="11789" width="12.7109375" style="97" customWidth="1"/>
    <col min="11790" max="11790" width="3.42578125" style="97" customWidth="1"/>
    <col min="11791" max="11791" width="14.5703125" style="97" customWidth="1"/>
    <col min="11792" max="11792" width="6.28515625" style="97" customWidth="1"/>
    <col min="11793" max="11793" width="13.42578125" style="97" customWidth="1"/>
    <col min="11794" max="11794" width="0" style="97" hidden="1" customWidth="1"/>
    <col min="11795" max="12032" width="9.140625" style="97"/>
    <col min="12033" max="12033" width="10" style="97" customWidth="1"/>
    <col min="12034" max="12034" width="13.42578125" style="97" customWidth="1"/>
    <col min="12035" max="12035" width="3.7109375" style="97" customWidth="1"/>
    <col min="12036" max="12036" width="7.5703125" style="97" customWidth="1"/>
    <col min="12037" max="12037" width="42.140625" style="97" customWidth="1"/>
    <col min="12038" max="12038" width="0" style="97" hidden="1" customWidth="1"/>
    <col min="12039" max="12039" width="6.140625" style="97" customWidth="1"/>
    <col min="12040" max="12040" width="17.85546875" style="97" customWidth="1"/>
    <col min="12041" max="12041" width="31.5703125" style="97" customWidth="1"/>
    <col min="12042" max="12042" width="2.42578125" style="97" customWidth="1"/>
    <col min="12043" max="12043" width="10.85546875" style="97" customWidth="1"/>
    <col min="12044" max="12044" width="17.85546875" style="97" customWidth="1"/>
    <col min="12045" max="12045" width="12.7109375" style="97" customWidth="1"/>
    <col min="12046" max="12046" width="3.42578125" style="97" customWidth="1"/>
    <col min="12047" max="12047" width="14.5703125" style="97" customWidth="1"/>
    <col min="12048" max="12048" width="6.28515625" style="97" customWidth="1"/>
    <col min="12049" max="12049" width="13.42578125" style="97" customWidth="1"/>
    <col min="12050" max="12050" width="0" style="97" hidden="1" customWidth="1"/>
    <col min="12051" max="12288" width="9.140625" style="97"/>
    <col min="12289" max="12289" width="10" style="97" customWidth="1"/>
    <col min="12290" max="12290" width="13.42578125" style="97" customWidth="1"/>
    <col min="12291" max="12291" width="3.7109375" style="97" customWidth="1"/>
    <col min="12292" max="12292" width="7.5703125" style="97" customWidth="1"/>
    <col min="12293" max="12293" width="42.140625" style="97" customWidth="1"/>
    <col min="12294" max="12294" width="0" style="97" hidden="1" customWidth="1"/>
    <col min="12295" max="12295" width="6.140625" style="97" customWidth="1"/>
    <col min="12296" max="12296" width="17.85546875" style="97" customWidth="1"/>
    <col min="12297" max="12297" width="31.5703125" style="97" customWidth="1"/>
    <col min="12298" max="12298" width="2.42578125" style="97" customWidth="1"/>
    <col min="12299" max="12299" width="10.85546875" style="97" customWidth="1"/>
    <col min="12300" max="12300" width="17.85546875" style="97" customWidth="1"/>
    <col min="12301" max="12301" width="12.7109375" style="97" customWidth="1"/>
    <col min="12302" max="12302" width="3.42578125" style="97" customWidth="1"/>
    <col min="12303" max="12303" width="14.5703125" style="97" customWidth="1"/>
    <col min="12304" max="12304" width="6.28515625" style="97" customWidth="1"/>
    <col min="12305" max="12305" width="13.42578125" style="97" customWidth="1"/>
    <col min="12306" max="12306" width="0" style="97" hidden="1" customWidth="1"/>
    <col min="12307" max="12544" width="9.140625" style="97"/>
    <col min="12545" max="12545" width="10" style="97" customWidth="1"/>
    <col min="12546" max="12546" width="13.42578125" style="97" customWidth="1"/>
    <col min="12547" max="12547" width="3.7109375" style="97" customWidth="1"/>
    <col min="12548" max="12548" width="7.5703125" style="97" customWidth="1"/>
    <col min="12549" max="12549" width="42.140625" style="97" customWidth="1"/>
    <col min="12550" max="12550" width="0" style="97" hidden="1" customWidth="1"/>
    <col min="12551" max="12551" width="6.140625" style="97" customWidth="1"/>
    <col min="12552" max="12552" width="17.85546875" style="97" customWidth="1"/>
    <col min="12553" max="12553" width="31.5703125" style="97" customWidth="1"/>
    <col min="12554" max="12554" width="2.42578125" style="97" customWidth="1"/>
    <col min="12555" max="12555" width="10.85546875" style="97" customWidth="1"/>
    <col min="12556" max="12556" width="17.85546875" style="97" customWidth="1"/>
    <col min="12557" max="12557" width="12.7109375" style="97" customWidth="1"/>
    <col min="12558" max="12558" width="3.42578125" style="97" customWidth="1"/>
    <col min="12559" max="12559" width="14.5703125" style="97" customWidth="1"/>
    <col min="12560" max="12560" width="6.28515625" style="97" customWidth="1"/>
    <col min="12561" max="12561" width="13.42578125" style="97" customWidth="1"/>
    <col min="12562" max="12562" width="0" style="97" hidden="1" customWidth="1"/>
    <col min="12563" max="12800" width="9.140625" style="97"/>
    <col min="12801" max="12801" width="10" style="97" customWidth="1"/>
    <col min="12802" max="12802" width="13.42578125" style="97" customWidth="1"/>
    <col min="12803" max="12803" width="3.7109375" style="97" customWidth="1"/>
    <col min="12804" max="12804" width="7.5703125" style="97" customWidth="1"/>
    <col min="12805" max="12805" width="42.140625" style="97" customWidth="1"/>
    <col min="12806" max="12806" width="0" style="97" hidden="1" customWidth="1"/>
    <col min="12807" max="12807" width="6.140625" style="97" customWidth="1"/>
    <col min="12808" max="12808" width="17.85546875" style="97" customWidth="1"/>
    <col min="12809" max="12809" width="31.5703125" style="97" customWidth="1"/>
    <col min="12810" max="12810" width="2.42578125" style="97" customWidth="1"/>
    <col min="12811" max="12811" width="10.85546875" style="97" customWidth="1"/>
    <col min="12812" max="12812" width="17.85546875" style="97" customWidth="1"/>
    <col min="12813" max="12813" width="12.7109375" style="97" customWidth="1"/>
    <col min="12814" max="12814" width="3.42578125" style="97" customWidth="1"/>
    <col min="12815" max="12815" width="14.5703125" style="97" customWidth="1"/>
    <col min="12816" max="12816" width="6.28515625" style="97" customWidth="1"/>
    <col min="12817" max="12817" width="13.42578125" style="97" customWidth="1"/>
    <col min="12818" max="12818" width="0" style="97" hidden="1" customWidth="1"/>
    <col min="12819" max="13056" width="9.140625" style="97"/>
    <col min="13057" max="13057" width="10" style="97" customWidth="1"/>
    <col min="13058" max="13058" width="13.42578125" style="97" customWidth="1"/>
    <col min="13059" max="13059" width="3.7109375" style="97" customWidth="1"/>
    <col min="13060" max="13060" width="7.5703125" style="97" customWidth="1"/>
    <col min="13061" max="13061" width="42.140625" style="97" customWidth="1"/>
    <col min="13062" max="13062" width="0" style="97" hidden="1" customWidth="1"/>
    <col min="13063" max="13063" width="6.140625" style="97" customWidth="1"/>
    <col min="13064" max="13064" width="17.85546875" style="97" customWidth="1"/>
    <col min="13065" max="13065" width="31.5703125" style="97" customWidth="1"/>
    <col min="13066" max="13066" width="2.42578125" style="97" customWidth="1"/>
    <col min="13067" max="13067" width="10.85546875" style="97" customWidth="1"/>
    <col min="13068" max="13068" width="17.85546875" style="97" customWidth="1"/>
    <col min="13069" max="13069" width="12.7109375" style="97" customWidth="1"/>
    <col min="13070" max="13070" width="3.42578125" style="97" customWidth="1"/>
    <col min="13071" max="13071" width="14.5703125" style="97" customWidth="1"/>
    <col min="13072" max="13072" width="6.28515625" style="97" customWidth="1"/>
    <col min="13073" max="13073" width="13.42578125" style="97" customWidth="1"/>
    <col min="13074" max="13074" width="0" style="97" hidden="1" customWidth="1"/>
    <col min="13075" max="13312" width="9.140625" style="97"/>
    <col min="13313" max="13313" width="10" style="97" customWidth="1"/>
    <col min="13314" max="13314" width="13.42578125" style="97" customWidth="1"/>
    <col min="13315" max="13315" width="3.7109375" style="97" customWidth="1"/>
    <col min="13316" max="13316" width="7.5703125" style="97" customWidth="1"/>
    <col min="13317" max="13317" width="42.140625" style="97" customWidth="1"/>
    <col min="13318" max="13318" width="0" style="97" hidden="1" customWidth="1"/>
    <col min="13319" max="13319" width="6.140625" style="97" customWidth="1"/>
    <col min="13320" max="13320" width="17.85546875" style="97" customWidth="1"/>
    <col min="13321" max="13321" width="31.5703125" style="97" customWidth="1"/>
    <col min="13322" max="13322" width="2.42578125" style="97" customWidth="1"/>
    <col min="13323" max="13323" width="10.85546875" style="97" customWidth="1"/>
    <col min="13324" max="13324" width="17.85546875" style="97" customWidth="1"/>
    <col min="13325" max="13325" width="12.7109375" style="97" customWidth="1"/>
    <col min="13326" max="13326" width="3.42578125" style="97" customWidth="1"/>
    <col min="13327" max="13327" width="14.5703125" style="97" customWidth="1"/>
    <col min="13328" max="13328" width="6.28515625" style="97" customWidth="1"/>
    <col min="13329" max="13329" width="13.42578125" style="97" customWidth="1"/>
    <col min="13330" max="13330" width="0" style="97" hidden="1" customWidth="1"/>
    <col min="13331" max="13568" width="9.140625" style="97"/>
    <col min="13569" max="13569" width="10" style="97" customWidth="1"/>
    <col min="13570" max="13570" width="13.42578125" style="97" customWidth="1"/>
    <col min="13571" max="13571" width="3.7109375" style="97" customWidth="1"/>
    <col min="13572" max="13572" width="7.5703125" style="97" customWidth="1"/>
    <col min="13573" max="13573" width="42.140625" style="97" customWidth="1"/>
    <col min="13574" max="13574" width="0" style="97" hidden="1" customWidth="1"/>
    <col min="13575" max="13575" width="6.140625" style="97" customWidth="1"/>
    <col min="13576" max="13576" width="17.85546875" style="97" customWidth="1"/>
    <col min="13577" max="13577" width="31.5703125" style="97" customWidth="1"/>
    <col min="13578" max="13578" width="2.42578125" style="97" customWidth="1"/>
    <col min="13579" max="13579" width="10.85546875" style="97" customWidth="1"/>
    <col min="13580" max="13580" width="17.85546875" style="97" customWidth="1"/>
    <col min="13581" max="13581" width="12.7109375" style="97" customWidth="1"/>
    <col min="13582" max="13582" width="3.42578125" style="97" customWidth="1"/>
    <col min="13583" max="13583" width="14.5703125" style="97" customWidth="1"/>
    <col min="13584" max="13584" width="6.28515625" style="97" customWidth="1"/>
    <col min="13585" max="13585" width="13.42578125" style="97" customWidth="1"/>
    <col min="13586" max="13586" width="0" style="97" hidden="1" customWidth="1"/>
    <col min="13587" max="13824" width="9.140625" style="97"/>
    <col min="13825" max="13825" width="10" style="97" customWidth="1"/>
    <col min="13826" max="13826" width="13.42578125" style="97" customWidth="1"/>
    <col min="13827" max="13827" width="3.7109375" style="97" customWidth="1"/>
    <col min="13828" max="13828" width="7.5703125" style="97" customWidth="1"/>
    <col min="13829" max="13829" width="42.140625" style="97" customWidth="1"/>
    <col min="13830" max="13830" width="0" style="97" hidden="1" customWidth="1"/>
    <col min="13831" max="13831" width="6.140625" style="97" customWidth="1"/>
    <col min="13832" max="13832" width="17.85546875" style="97" customWidth="1"/>
    <col min="13833" max="13833" width="31.5703125" style="97" customWidth="1"/>
    <col min="13834" max="13834" width="2.42578125" style="97" customWidth="1"/>
    <col min="13835" max="13835" width="10.85546875" style="97" customWidth="1"/>
    <col min="13836" max="13836" width="17.85546875" style="97" customWidth="1"/>
    <col min="13837" max="13837" width="12.7109375" style="97" customWidth="1"/>
    <col min="13838" max="13838" width="3.42578125" style="97" customWidth="1"/>
    <col min="13839" max="13839" width="14.5703125" style="97" customWidth="1"/>
    <col min="13840" max="13840" width="6.28515625" style="97" customWidth="1"/>
    <col min="13841" max="13841" width="13.42578125" style="97" customWidth="1"/>
    <col min="13842" max="13842" width="0" style="97" hidden="1" customWidth="1"/>
    <col min="13843" max="14080" width="9.140625" style="97"/>
    <col min="14081" max="14081" width="10" style="97" customWidth="1"/>
    <col min="14082" max="14082" width="13.42578125" style="97" customWidth="1"/>
    <col min="14083" max="14083" width="3.7109375" style="97" customWidth="1"/>
    <col min="14084" max="14084" width="7.5703125" style="97" customWidth="1"/>
    <col min="14085" max="14085" width="42.140625" style="97" customWidth="1"/>
    <col min="14086" max="14086" width="0" style="97" hidden="1" customWidth="1"/>
    <col min="14087" max="14087" width="6.140625" style="97" customWidth="1"/>
    <col min="14088" max="14088" width="17.85546875" style="97" customWidth="1"/>
    <col min="14089" max="14089" width="31.5703125" style="97" customWidth="1"/>
    <col min="14090" max="14090" width="2.42578125" style="97" customWidth="1"/>
    <col min="14091" max="14091" width="10.85546875" style="97" customWidth="1"/>
    <col min="14092" max="14092" width="17.85546875" style="97" customWidth="1"/>
    <col min="14093" max="14093" width="12.7109375" style="97" customWidth="1"/>
    <col min="14094" max="14094" width="3.42578125" style="97" customWidth="1"/>
    <col min="14095" max="14095" width="14.5703125" style="97" customWidth="1"/>
    <col min="14096" max="14096" width="6.28515625" style="97" customWidth="1"/>
    <col min="14097" max="14097" width="13.42578125" style="97" customWidth="1"/>
    <col min="14098" max="14098" width="0" style="97" hidden="1" customWidth="1"/>
    <col min="14099" max="14336" width="9.140625" style="97"/>
    <col min="14337" max="14337" width="10" style="97" customWidth="1"/>
    <col min="14338" max="14338" width="13.42578125" style="97" customWidth="1"/>
    <col min="14339" max="14339" width="3.7109375" style="97" customWidth="1"/>
    <col min="14340" max="14340" width="7.5703125" style="97" customWidth="1"/>
    <col min="14341" max="14341" width="42.140625" style="97" customWidth="1"/>
    <col min="14342" max="14342" width="0" style="97" hidden="1" customWidth="1"/>
    <col min="14343" max="14343" width="6.140625" style="97" customWidth="1"/>
    <col min="14344" max="14344" width="17.85546875" style="97" customWidth="1"/>
    <col min="14345" max="14345" width="31.5703125" style="97" customWidth="1"/>
    <col min="14346" max="14346" width="2.42578125" style="97" customWidth="1"/>
    <col min="14347" max="14347" width="10.85546875" style="97" customWidth="1"/>
    <col min="14348" max="14348" width="17.85546875" style="97" customWidth="1"/>
    <col min="14349" max="14349" width="12.7109375" style="97" customWidth="1"/>
    <col min="14350" max="14350" width="3.42578125" style="97" customWidth="1"/>
    <col min="14351" max="14351" width="14.5703125" style="97" customWidth="1"/>
    <col min="14352" max="14352" width="6.28515625" style="97" customWidth="1"/>
    <col min="14353" max="14353" width="13.42578125" style="97" customWidth="1"/>
    <col min="14354" max="14354" width="0" style="97" hidden="1" customWidth="1"/>
    <col min="14355" max="14592" width="9.140625" style="97"/>
    <col min="14593" max="14593" width="10" style="97" customWidth="1"/>
    <col min="14594" max="14594" width="13.42578125" style="97" customWidth="1"/>
    <col min="14595" max="14595" width="3.7109375" style="97" customWidth="1"/>
    <col min="14596" max="14596" width="7.5703125" style="97" customWidth="1"/>
    <col min="14597" max="14597" width="42.140625" style="97" customWidth="1"/>
    <col min="14598" max="14598" width="0" style="97" hidden="1" customWidth="1"/>
    <col min="14599" max="14599" width="6.140625" style="97" customWidth="1"/>
    <col min="14600" max="14600" width="17.85546875" style="97" customWidth="1"/>
    <col min="14601" max="14601" width="31.5703125" style="97" customWidth="1"/>
    <col min="14602" max="14602" width="2.42578125" style="97" customWidth="1"/>
    <col min="14603" max="14603" width="10.85546875" style="97" customWidth="1"/>
    <col min="14604" max="14604" width="17.85546875" style="97" customWidth="1"/>
    <col min="14605" max="14605" width="12.7109375" style="97" customWidth="1"/>
    <col min="14606" max="14606" width="3.42578125" style="97" customWidth="1"/>
    <col min="14607" max="14607" width="14.5703125" style="97" customWidth="1"/>
    <col min="14608" max="14608" width="6.28515625" style="97" customWidth="1"/>
    <col min="14609" max="14609" width="13.42578125" style="97" customWidth="1"/>
    <col min="14610" max="14610" width="0" style="97" hidden="1" customWidth="1"/>
    <col min="14611" max="14848" width="9.140625" style="97"/>
    <col min="14849" max="14849" width="10" style="97" customWidth="1"/>
    <col min="14850" max="14850" width="13.42578125" style="97" customWidth="1"/>
    <col min="14851" max="14851" width="3.7109375" style="97" customWidth="1"/>
    <col min="14852" max="14852" width="7.5703125" style="97" customWidth="1"/>
    <col min="14853" max="14853" width="42.140625" style="97" customWidth="1"/>
    <col min="14854" max="14854" width="0" style="97" hidden="1" customWidth="1"/>
    <col min="14855" max="14855" width="6.140625" style="97" customWidth="1"/>
    <col min="14856" max="14856" width="17.85546875" style="97" customWidth="1"/>
    <col min="14857" max="14857" width="31.5703125" style="97" customWidth="1"/>
    <col min="14858" max="14858" width="2.42578125" style="97" customWidth="1"/>
    <col min="14859" max="14859" width="10.85546875" style="97" customWidth="1"/>
    <col min="14860" max="14860" width="17.85546875" style="97" customWidth="1"/>
    <col min="14861" max="14861" width="12.7109375" style="97" customWidth="1"/>
    <col min="14862" max="14862" width="3.42578125" style="97" customWidth="1"/>
    <col min="14863" max="14863" width="14.5703125" style="97" customWidth="1"/>
    <col min="14864" max="14864" width="6.28515625" style="97" customWidth="1"/>
    <col min="14865" max="14865" width="13.42578125" style="97" customWidth="1"/>
    <col min="14866" max="14866" width="0" style="97" hidden="1" customWidth="1"/>
    <col min="14867" max="15104" width="9.140625" style="97"/>
    <col min="15105" max="15105" width="10" style="97" customWidth="1"/>
    <col min="15106" max="15106" width="13.42578125" style="97" customWidth="1"/>
    <col min="15107" max="15107" width="3.7109375" style="97" customWidth="1"/>
    <col min="15108" max="15108" width="7.5703125" style="97" customWidth="1"/>
    <col min="15109" max="15109" width="42.140625" style="97" customWidth="1"/>
    <col min="15110" max="15110" width="0" style="97" hidden="1" customWidth="1"/>
    <col min="15111" max="15111" width="6.140625" style="97" customWidth="1"/>
    <col min="15112" max="15112" width="17.85546875" style="97" customWidth="1"/>
    <col min="15113" max="15113" width="31.5703125" style="97" customWidth="1"/>
    <col min="15114" max="15114" width="2.42578125" style="97" customWidth="1"/>
    <col min="15115" max="15115" width="10.85546875" style="97" customWidth="1"/>
    <col min="15116" max="15116" width="17.85546875" style="97" customWidth="1"/>
    <col min="15117" max="15117" width="12.7109375" style="97" customWidth="1"/>
    <col min="15118" max="15118" width="3.42578125" style="97" customWidth="1"/>
    <col min="15119" max="15119" width="14.5703125" style="97" customWidth="1"/>
    <col min="15120" max="15120" width="6.28515625" style="97" customWidth="1"/>
    <col min="15121" max="15121" width="13.42578125" style="97" customWidth="1"/>
    <col min="15122" max="15122" width="0" style="97" hidden="1" customWidth="1"/>
    <col min="15123" max="15360" width="9.140625" style="97"/>
    <col min="15361" max="15361" width="10" style="97" customWidth="1"/>
    <col min="15362" max="15362" width="13.42578125" style="97" customWidth="1"/>
    <col min="15363" max="15363" width="3.7109375" style="97" customWidth="1"/>
    <col min="15364" max="15364" width="7.5703125" style="97" customWidth="1"/>
    <col min="15365" max="15365" width="42.140625" style="97" customWidth="1"/>
    <col min="15366" max="15366" width="0" style="97" hidden="1" customWidth="1"/>
    <col min="15367" max="15367" width="6.140625" style="97" customWidth="1"/>
    <col min="15368" max="15368" width="17.85546875" style="97" customWidth="1"/>
    <col min="15369" max="15369" width="31.5703125" style="97" customWidth="1"/>
    <col min="15370" max="15370" width="2.42578125" style="97" customWidth="1"/>
    <col min="15371" max="15371" width="10.85546875" style="97" customWidth="1"/>
    <col min="15372" max="15372" width="17.85546875" style="97" customWidth="1"/>
    <col min="15373" max="15373" width="12.7109375" style="97" customWidth="1"/>
    <col min="15374" max="15374" width="3.42578125" style="97" customWidth="1"/>
    <col min="15375" max="15375" width="14.5703125" style="97" customWidth="1"/>
    <col min="15376" max="15376" width="6.28515625" style="97" customWidth="1"/>
    <col min="15377" max="15377" width="13.42578125" style="97" customWidth="1"/>
    <col min="15378" max="15378" width="0" style="97" hidden="1" customWidth="1"/>
    <col min="15379" max="15616" width="9.140625" style="97"/>
    <col min="15617" max="15617" width="10" style="97" customWidth="1"/>
    <col min="15618" max="15618" width="13.42578125" style="97" customWidth="1"/>
    <col min="15619" max="15619" width="3.7109375" style="97" customWidth="1"/>
    <col min="15620" max="15620" width="7.5703125" style="97" customWidth="1"/>
    <col min="15621" max="15621" width="42.140625" style="97" customWidth="1"/>
    <col min="15622" max="15622" width="0" style="97" hidden="1" customWidth="1"/>
    <col min="15623" max="15623" width="6.140625" style="97" customWidth="1"/>
    <col min="15624" max="15624" width="17.85546875" style="97" customWidth="1"/>
    <col min="15625" max="15625" width="31.5703125" style="97" customWidth="1"/>
    <col min="15626" max="15626" width="2.42578125" style="97" customWidth="1"/>
    <col min="15627" max="15627" width="10.85546875" style="97" customWidth="1"/>
    <col min="15628" max="15628" width="17.85546875" style="97" customWidth="1"/>
    <col min="15629" max="15629" width="12.7109375" style="97" customWidth="1"/>
    <col min="15630" max="15630" width="3.42578125" style="97" customWidth="1"/>
    <col min="15631" max="15631" width="14.5703125" style="97" customWidth="1"/>
    <col min="15632" max="15632" width="6.28515625" style="97" customWidth="1"/>
    <col min="15633" max="15633" width="13.42578125" style="97" customWidth="1"/>
    <col min="15634" max="15634" width="0" style="97" hidden="1" customWidth="1"/>
    <col min="15635" max="15872" width="9.140625" style="97"/>
    <col min="15873" max="15873" width="10" style="97" customWidth="1"/>
    <col min="15874" max="15874" width="13.42578125" style="97" customWidth="1"/>
    <col min="15875" max="15875" width="3.7109375" style="97" customWidth="1"/>
    <col min="15876" max="15876" width="7.5703125" style="97" customWidth="1"/>
    <col min="15877" max="15877" width="42.140625" style="97" customWidth="1"/>
    <col min="15878" max="15878" width="0" style="97" hidden="1" customWidth="1"/>
    <col min="15879" max="15879" width="6.140625" style="97" customWidth="1"/>
    <col min="15880" max="15880" width="17.85546875" style="97" customWidth="1"/>
    <col min="15881" max="15881" width="31.5703125" style="97" customWidth="1"/>
    <col min="15882" max="15882" width="2.42578125" style="97" customWidth="1"/>
    <col min="15883" max="15883" width="10.85546875" style="97" customWidth="1"/>
    <col min="15884" max="15884" width="17.85546875" style="97" customWidth="1"/>
    <col min="15885" max="15885" width="12.7109375" style="97" customWidth="1"/>
    <col min="15886" max="15886" width="3.42578125" style="97" customWidth="1"/>
    <col min="15887" max="15887" width="14.5703125" style="97" customWidth="1"/>
    <col min="15888" max="15888" width="6.28515625" style="97" customWidth="1"/>
    <col min="15889" max="15889" width="13.42578125" style="97" customWidth="1"/>
    <col min="15890" max="15890" width="0" style="97" hidden="1" customWidth="1"/>
    <col min="15891" max="16128" width="9.140625" style="97"/>
    <col min="16129" max="16129" width="10" style="97" customWidth="1"/>
    <col min="16130" max="16130" width="13.42578125" style="97" customWidth="1"/>
    <col min="16131" max="16131" width="3.7109375" style="97" customWidth="1"/>
    <col min="16132" max="16132" width="7.5703125" style="97" customWidth="1"/>
    <col min="16133" max="16133" width="42.140625" style="97" customWidth="1"/>
    <col min="16134" max="16134" width="0" style="97" hidden="1" customWidth="1"/>
    <col min="16135" max="16135" width="6.140625" style="97" customWidth="1"/>
    <col min="16136" max="16136" width="17.85546875" style="97" customWidth="1"/>
    <col min="16137" max="16137" width="31.5703125" style="97" customWidth="1"/>
    <col min="16138" max="16138" width="2.42578125" style="97" customWidth="1"/>
    <col min="16139" max="16139" width="10.85546875" style="97" customWidth="1"/>
    <col min="16140" max="16140" width="17.85546875" style="97" customWidth="1"/>
    <col min="16141" max="16141" width="12.7109375" style="97" customWidth="1"/>
    <col min="16142" max="16142" width="3.42578125" style="97" customWidth="1"/>
    <col min="16143" max="16143" width="14.5703125" style="97" customWidth="1"/>
    <col min="16144" max="16144" width="6.28515625" style="97" customWidth="1"/>
    <col min="16145" max="16145" width="13.42578125" style="97" customWidth="1"/>
    <col min="16146" max="16146" width="0" style="97" hidden="1" customWidth="1"/>
    <col min="16147" max="16384" width="9.140625" style="97"/>
  </cols>
  <sheetData>
    <row r="1" spans="1:17" ht="27.6" customHeight="1" x14ac:dyDescent="0.2">
      <c r="A1" s="124" t="s">
        <v>153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7.100000000000001" customHeight="1" x14ac:dyDescent="0.2">
      <c r="J2" s="126">
        <v>44175.605565314094</v>
      </c>
      <c r="K2" s="125"/>
      <c r="L2" s="125"/>
      <c r="M2" s="125"/>
      <c r="N2" s="125"/>
      <c r="O2" s="125"/>
      <c r="P2" s="125"/>
    </row>
    <row r="3" spans="1:17" ht="3.2" customHeight="1" x14ac:dyDescent="0.2"/>
    <row r="4" spans="1:17" ht="17.100000000000001" customHeight="1" x14ac:dyDescent="0.2">
      <c r="N4" s="127" t="s">
        <v>212</v>
      </c>
      <c r="O4" s="125"/>
      <c r="P4" s="125"/>
    </row>
    <row r="5" spans="1:17" ht="23.1" customHeight="1" x14ac:dyDescent="0.2">
      <c r="A5" s="128" t="s">
        <v>154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9.9499999999999993" customHeight="1" x14ac:dyDescent="0.2"/>
    <row r="7" spans="1:17" ht="15.75" x14ac:dyDescent="0.2">
      <c r="A7" s="96" t="s">
        <v>44</v>
      </c>
      <c r="B7" s="96" t="s">
        <v>45</v>
      </c>
      <c r="C7" s="123" t="s">
        <v>46</v>
      </c>
      <c r="D7" s="113"/>
      <c r="E7" s="96" t="s">
        <v>47</v>
      </c>
      <c r="G7" s="96" t="s">
        <v>48</v>
      </c>
      <c r="H7" s="96" t="s">
        <v>49</v>
      </c>
      <c r="I7" s="123" t="s">
        <v>50</v>
      </c>
      <c r="J7" s="113"/>
      <c r="K7" s="96" t="s">
        <v>51</v>
      </c>
      <c r="L7" s="96" t="s">
        <v>49</v>
      </c>
      <c r="M7" s="123" t="s">
        <v>155</v>
      </c>
      <c r="N7" s="113"/>
      <c r="O7" s="96" t="s">
        <v>52</v>
      </c>
      <c r="P7" s="123" t="s">
        <v>53</v>
      </c>
      <c r="Q7" s="113"/>
    </row>
    <row r="8" spans="1:17" ht="25.5" outlineLevel="1" x14ac:dyDescent="0.2">
      <c r="A8" s="115">
        <v>74620</v>
      </c>
      <c r="B8" s="115">
        <v>74620</v>
      </c>
      <c r="C8" s="117">
        <v>44118.798728819442</v>
      </c>
      <c r="D8" s="113"/>
      <c r="E8" s="99" t="s">
        <v>131</v>
      </c>
      <c r="G8" s="99" t="s">
        <v>74</v>
      </c>
      <c r="H8" s="100">
        <v>233</v>
      </c>
      <c r="I8" s="118" t="s">
        <v>132</v>
      </c>
      <c r="J8" s="113"/>
      <c r="K8" s="101">
        <v>174267</v>
      </c>
      <c r="L8" s="100">
        <v>233</v>
      </c>
      <c r="M8" s="119">
        <v>4427033</v>
      </c>
      <c r="N8" s="113"/>
      <c r="O8" s="99" t="s">
        <v>55</v>
      </c>
      <c r="P8" s="118" t="s">
        <v>56</v>
      </c>
      <c r="Q8" s="113"/>
    </row>
    <row r="9" spans="1:17" ht="15" x14ac:dyDescent="0.2">
      <c r="A9" s="116"/>
      <c r="B9" s="116"/>
      <c r="C9" s="120" t="s">
        <v>6</v>
      </c>
      <c r="D9" s="113"/>
      <c r="E9" s="102"/>
      <c r="G9" s="102"/>
      <c r="H9" s="94">
        <v>233</v>
      </c>
      <c r="I9" s="121"/>
      <c r="J9" s="113"/>
      <c r="K9" s="102"/>
      <c r="L9" s="94">
        <v>233</v>
      </c>
      <c r="M9" s="121"/>
      <c r="N9" s="113"/>
      <c r="O9" s="102"/>
      <c r="P9" s="121"/>
      <c r="Q9" s="113"/>
    </row>
    <row r="10" spans="1:17" ht="25.5" outlineLevel="1" x14ac:dyDescent="0.2">
      <c r="A10" s="115">
        <v>74833</v>
      </c>
      <c r="B10" s="115">
        <v>74833</v>
      </c>
      <c r="C10" s="117">
        <v>44130.673439039347</v>
      </c>
      <c r="D10" s="113"/>
      <c r="E10" s="99" t="s">
        <v>142</v>
      </c>
      <c r="G10" s="99" t="s">
        <v>74</v>
      </c>
      <c r="H10" s="100">
        <v>18000</v>
      </c>
      <c r="I10" s="118" t="s">
        <v>139</v>
      </c>
      <c r="J10" s="113"/>
      <c r="K10" s="101">
        <v>174250</v>
      </c>
      <c r="L10" s="100">
        <v>18000</v>
      </c>
      <c r="M10" s="119">
        <v>4377084</v>
      </c>
      <c r="N10" s="113"/>
      <c r="O10" s="99" t="s">
        <v>55</v>
      </c>
      <c r="P10" s="118" t="s">
        <v>56</v>
      </c>
      <c r="Q10" s="113"/>
    </row>
    <row r="11" spans="1:17" ht="15" x14ac:dyDescent="0.2">
      <c r="A11" s="116"/>
      <c r="B11" s="116"/>
      <c r="C11" s="120" t="s">
        <v>6</v>
      </c>
      <c r="D11" s="113"/>
      <c r="E11" s="102"/>
      <c r="G11" s="102"/>
      <c r="H11" s="94">
        <v>18000</v>
      </c>
      <c r="I11" s="121"/>
      <c r="J11" s="113"/>
      <c r="K11" s="102"/>
      <c r="L11" s="94">
        <v>18000</v>
      </c>
      <c r="M11" s="121"/>
      <c r="N11" s="113"/>
      <c r="O11" s="102"/>
      <c r="P11" s="121"/>
      <c r="Q11" s="113"/>
    </row>
    <row r="12" spans="1:17" ht="25.5" outlineLevel="1" x14ac:dyDescent="0.2">
      <c r="A12" s="115">
        <v>74848</v>
      </c>
      <c r="B12" s="115">
        <v>74848</v>
      </c>
      <c r="C12" s="117">
        <v>44131.520330555555</v>
      </c>
      <c r="D12" s="113"/>
      <c r="E12" s="99" t="s">
        <v>201</v>
      </c>
      <c r="G12" s="99" t="s">
        <v>74</v>
      </c>
      <c r="H12" s="100">
        <v>500000</v>
      </c>
      <c r="I12" s="118" t="s">
        <v>202</v>
      </c>
      <c r="J12" s="113"/>
      <c r="K12" s="101">
        <v>174232</v>
      </c>
      <c r="L12" s="100">
        <v>500000</v>
      </c>
      <c r="M12" s="119">
        <v>5130100</v>
      </c>
      <c r="N12" s="113"/>
      <c r="O12" s="99" t="s">
        <v>55</v>
      </c>
      <c r="P12" s="118" t="s">
        <v>56</v>
      </c>
      <c r="Q12" s="113"/>
    </row>
    <row r="13" spans="1:17" ht="15" x14ac:dyDescent="0.2">
      <c r="A13" s="116"/>
      <c r="B13" s="116"/>
      <c r="C13" s="120" t="s">
        <v>6</v>
      </c>
      <c r="D13" s="113"/>
      <c r="E13" s="102"/>
      <c r="G13" s="102"/>
      <c r="H13" s="94">
        <v>500000</v>
      </c>
      <c r="I13" s="121"/>
      <c r="J13" s="113"/>
      <c r="K13" s="102"/>
      <c r="L13" s="94">
        <v>500000</v>
      </c>
      <c r="M13" s="121"/>
      <c r="N13" s="113"/>
      <c r="O13" s="102"/>
      <c r="P13" s="121"/>
      <c r="Q13" s="113"/>
    </row>
    <row r="14" spans="1:17" ht="25.5" outlineLevel="1" x14ac:dyDescent="0.2">
      <c r="A14" s="115">
        <v>74895</v>
      </c>
      <c r="B14" s="115">
        <v>74895</v>
      </c>
      <c r="C14" s="117">
        <v>44133.420506863426</v>
      </c>
      <c r="D14" s="113"/>
      <c r="E14" s="99" t="s">
        <v>178</v>
      </c>
      <c r="G14" s="99" t="s">
        <v>74</v>
      </c>
      <c r="H14" s="100">
        <v>12510</v>
      </c>
      <c r="I14" s="118" t="s">
        <v>166</v>
      </c>
      <c r="J14" s="113"/>
      <c r="K14" s="101">
        <v>174267</v>
      </c>
      <c r="L14" s="100">
        <v>12510</v>
      </c>
      <c r="M14" s="119">
        <v>4427033</v>
      </c>
      <c r="N14" s="113"/>
      <c r="O14" s="99" t="s">
        <v>55</v>
      </c>
      <c r="P14" s="118" t="s">
        <v>56</v>
      </c>
      <c r="Q14" s="113"/>
    </row>
    <row r="15" spans="1:17" ht="15" x14ac:dyDescent="0.2">
      <c r="A15" s="116"/>
      <c r="B15" s="116"/>
      <c r="C15" s="120" t="s">
        <v>6</v>
      </c>
      <c r="D15" s="113"/>
      <c r="E15" s="102"/>
      <c r="G15" s="102"/>
      <c r="H15" s="94">
        <v>12510</v>
      </c>
      <c r="I15" s="121"/>
      <c r="J15" s="113"/>
      <c r="K15" s="102"/>
      <c r="L15" s="94">
        <v>12510</v>
      </c>
      <c r="M15" s="121"/>
      <c r="N15" s="113"/>
      <c r="O15" s="102"/>
      <c r="P15" s="121"/>
      <c r="Q15" s="113"/>
    </row>
    <row r="16" spans="1:17" ht="25.5" outlineLevel="1" x14ac:dyDescent="0.2">
      <c r="A16" s="115">
        <v>74898</v>
      </c>
      <c r="B16" s="115">
        <v>74898</v>
      </c>
      <c r="C16" s="117">
        <v>44133.442819826385</v>
      </c>
      <c r="D16" s="113"/>
      <c r="E16" s="99" t="s">
        <v>179</v>
      </c>
      <c r="G16" s="99" t="s">
        <v>74</v>
      </c>
      <c r="H16" s="100">
        <v>23578.67</v>
      </c>
      <c r="I16" s="118" t="s">
        <v>69</v>
      </c>
      <c r="J16" s="113"/>
      <c r="K16" s="101">
        <v>174267</v>
      </c>
      <c r="L16" s="100">
        <v>23578.67</v>
      </c>
      <c r="M16" s="119">
        <v>4427033</v>
      </c>
      <c r="N16" s="113"/>
      <c r="O16" s="99" t="s">
        <v>55</v>
      </c>
      <c r="P16" s="118" t="s">
        <v>56</v>
      </c>
      <c r="Q16" s="113"/>
    </row>
    <row r="17" spans="1:17" ht="15" x14ac:dyDescent="0.2">
      <c r="A17" s="116"/>
      <c r="B17" s="116"/>
      <c r="C17" s="120" t="s">
        <v>6</v>
      </c>
      <c r="D17" s="113"/>
      <c r="E17" s="102"/>
      <c r="G17" s="102"/>
      <c r="H17" s="94">
        <v>23578.67</v>
      </c>
      <c r="I17" s="121"/>
      <c r="J17" s="113"/>
      <c r="K17" s="102"/>
      <c r="L17" s="94">
        <v>23578.67</v>
      </c>
      <c r="M17" s="121"/>
      <c r="N17" s="113"/>
      <c r="O17" s="102"/>
      <c r="P17" s="121"/>
      <c r="Q17" s="113"/>
    </row>
    <row r="18" spans="1:17" ht="25.5" outlineLevel="1" x14ac:dyDescent="0.2">
      <c r="A18" s="115">
        <v>74921</v>
      </c>
      <c r="B18" s="115">
        <v>74921</v>
      </c>
      <c r="C18" s="117">
        <v>44133.710966782404</v>
      </c>
      <c r="D18" s="113"/>
      <c r="E18" s="99" t="s">
        <v>201</v>
      </c>
      <c r="G18" s="99" t="s">
        <v>74</v>
      </c>
      <c r="H18" s="100">
        <v>13556.98</v>
      </c>
      <c r="I18" s="118" t="s">
        <v>202</v>
      </c>
      <c r="J18" s="113"/>
      <c r="K18" s="101">
        <v>174250</v>
      </c>
      <c r="L18" s="100">
        <v>13556.98</v>
      </c>
      <c r="M18" s="119">
        <v>4377084</v>
      </c>
      <c r="N18" s="113"/>
      <c r="O18" s="99" t="s">
        <v>55</v>
      </c>
      <c r="P18" s="118" t="s">
        <v>56</v>
      </c>
      <c r="Q18" s="113"/>
    </row>
    <row r="19" spans="1:17" ht="15" x14ac:dyDescent="0.2">
      <c r="A19" s="116"/>
      <c r="B19" s="116"/>
      <c r="C19" s="120" t="s">
        <v>6</v>
      </c>
      <c r="D19" s="113"/>
      <c r="E19" s="102"/>
      <c r="G19" s="102"/>
      <c r="H19" s="94">
        <v>13556.98</v>
      </c>
      <c r="I19" s="121"/>
      <c r="J19" s="113"/>
      <c r="K19" s="102"/>
      <c r="L19" s="94">
        <v>13556.98</v>
      </c>
      <c r="M19" s="121"/>
      <c r="N19" s="113"/>
      <c r="O19" s="102"/>
      <c r="P19" s="121"/>
      <c r="Q19" s="113"/>
    </row>
    <row r="20" spans="1:17" ht="25.5" outlineLevel="1" x14ac:dyDescent="0.2">
      <c r="A20" s="115">
        <v>75288</v>
      </c>
      <c r="B20" s="115">
        <v>75288</v>
      </c>
      <c r="C20" s="117">
        <v>44148.762246030092</v>
      </c>
      <c r="D20" s="113"/>
      <c r="E20" s="99" t="s">
        <v>204</v>
      </c>
      <c r="G20" s="99" t="s">
        <v>74</v>
      </c>
      <c r="H20" s="100">
        <v>45627.11</v>
      </c>
      <c r="I20" s="118" t="s">
        <v>99</v>
      </c>
      <c r="J20" s="113"/>
      <c r="K20" s="101">
        <v>174239</v>
      </c>
      <c r="L20" s="100">
        <v>45627.11</v>
      </c>
      <c r="M20" s="119">
        <v>4991035</v>
      </c>
      <c r="N20" s="113"/>
      <c r="O20" s="99" t="s">
        <v>55</v>
      </c>
      <c r="P20" s="118" t="s">
        <v>56</v>
      </c>
      <c r="Q20" s="113"/>
    </row>
    <row r="21" spans="1:17" ht="15" x14ac:dyDescent="0.2">
      <c r="A21" s="116"/>
      <c r="B21" s="116"/>
      <c r="C21" s="120" t="s">
        <v>6</v>
      </c>
      <c r="D21" s="113"/>
      <c r="E21" s="102"/>
      <c r="G21" s="102"/>
      <c r="H21" s="94">
        <v>45627.11</v>
      </c>
      <c r="I21" s="121"/>
      <c r="J21" s="113"/>
      <c r="K21" s="102"/>
      <c r="L21" s="94">
        <v>45627.11</v>
      </c>
      <c r="M21" s="121"/>
      <c r="N21" s="113"/>
      <c r="O21" s="102"/>
      <c r="P21" s="121"/>
      <c r="Q21" s="113"/>
    </row>
    <row r="22" spans="1:17" ht="25.5" outlineLevel="1" x14ac:dyDescent="0.2">
      <c r="A22" s="115">
        <v>75301</v>
      </c>
      <c r="B22" s="115">
        <v>75301</v>
      </c>
      <c r="C22" s="117">
        <v>44151.460053703704</v>
      </c>
      <c r="D22" s="113"/>
      <c r="E22" s="99" t="s">
        <v>209</v>
      </c>
      <c r="G22" s="99" t="s">
        <v>74</v>
      </c>
      <c r="H22" s="100">
        <v>52316.800000000003</v>
      </c>
      <c r="I22" s="118" t="s">
        <v>75</v>
      </c>
      <c r="J22" s="113"/>
      <c r="K22" s="101">
        <v>174238</v>
      </c>
      <c r="L22" s="100">
        <v>52316.800000000003</v>
      </c>
      <c r="M22" s="119">
        <v>4002041</v>
      </c>
      <c r="N22" s="113"/>
      <c r="O22" s="99" t="s">
        <v>55</v>
      </c>
      <c r="P22" s="118" t="s">
        <v>56</v>
      </c>
      <c r="Q22" s="113"/>
    </row>
    <row r="23" spans="1:17" ht="15" x14ac:dyDescent="0.2">
      <c r="A23" s="116"/>
      <c r="B23" s="116"/>
      <c r="C23" s="120" t="s">
        <v>6</v>
      </c>
      <c r="D23" s="113"/>
      <c r="E23" s="102"/>
      <c r="G23" s="102"/>
      <c r="H23" s="94">
        <v>52316.800000000003</v>
      </c>
      <c r="I23" s="121"/>
      <c r="J23" s="113"/>
      <c r="K23" s="102"/>
      <c r="L23" s="94">
        <v>52316.800000000003</v>
      </c>
      <c r="M23" s="121"/>
      <c r="N23" s="113"/>
      <c r="O23" s="102"/>
      <c r="P23" s="121"/>
      <c r="Q23" s="113"/>
    </row>
    <row r="24" spans="1:17" ht="25.5" outlineLevel="1" x14ac:dyDescent="0.2">
      <c r="A24" s="115">
        <v>75466</v>
      </c>
      <c r="B24" s="115">
        <v>75466</v>
      </c>
      <c r="C24" s="117">
        <v>44159.649971643514</v>
      </c>
      <c r="D24" s="113"/>
      <c r="E24" s="99" t="s">
        <v>222</v>
      </c>
      <c r="G24" s="99" t="s">
        <v>74</v>
      </c>
      <c r="H24" s="100">
        <v>27920.16</v>
      </c>
      <c r="I24" s="118" t="s">
        <v>223</v>
      </c>
      <c r="J24" s="113"/>
      <c r="K24" s="101">
        <v>174241</v>
      </c>
      <c r="L24" s="100">
        <v>27920.16</v>
      </c>
      <c r="M24" s="119">
        <v>4304084</v>
      </c>
      <c r="N24" s="113"/>
      <c r="O24" s="99" t="s">
        <v>180</v>
      </c>
      <c r="P24" s="118" t="s">
        <v>56</v>
      </c>
      <c r="Q24" s="113"/>
    </row>
    <row r="25" spans="1:17" ht="15" x14ac:dyDescent="0.2">
      <c r="A25" s="116"/>
      <c r="B25" s="116"/>
      <c r="C25" s="120" t="s">
        <v>6</v>
      </c>
      <c r="D25" s="113"/>
      <c r="E25" s="102"/>
      <c r="G25" s="102"/>
      <c r="H25" s="94">
        <v>27920.16</v>
      </c>
      <c r="I25" s="121"/>
      <c r="J25" s="113"/>
      <c r="K25" s="102"/>
      <c r="L25" s="94">
        <v>27920.16</v>
      </c>
      <c r="M25" s="121"/>
      <c r="N25" s="113"/>
      <c r="O25" s="102"/>
      <c r="P25" s="121"/>
      <c r="Q25" s="113"/>
    </row>
    <row r="26" spans="1:17" ht="25.5" outlineLevel="1" x14ac:dyDescent="0.2">
      <c r="A26" s="115">
        <v>75596</v>
      </c>
      <c r="B26" s="115">
        <v>75596</v>
      </c>
      <c r="C26" s="117">
        <v>44165.752744560181</v>
      </c>
      <c r="D26" s="113"/>
      <c r="E26" s="99" t="s">
        <v>233</v>
      </c>
      <c r="G26" s="99" t="s">
        <v>74</v>
      </c>
      <c r="H26" s="100">
        <v>380095.68</v>
      </c>
      <c r="I26" s="118" t="s">
        <v>75</v>
      </c>
      <c r="J26" s="113"/>
      <c r="K26" s="101">
        <v>174145</v>
      </c>
      <c r="L26" s="100">
        <v>380095.68</v>
      </c>
      <c r="M26" s="119">
        <v>1472040</v>
      </c>
      <c r="N26" s="113"/>
      <c r="O26" s="99" t="s">
        <v>55</v>
      </c>
      <c r="P26" s="118" t="s">
        <v>56</v>
      </c>
      <c r="Q26" s="113"/>
    </row>
    <row r="27" spans="1:17" ht="15" x14ac:dyDescent="0.2">
      <c r="A27" s="116"/>
      <c r="B27" s="116"/>
      <c r="C27" s="120" t="s">
        <v>6</v>
      </c>
      <c r="D27" s="113"/>
      <c r="E27" s="102"/>
      <c r="G27" s="102"/>
      <c r="H27" s="94">
        <v>380095.68</v>
      </c>
      <c r="I27" s="121"/>
      <c r="J27" s="113"/>
      <c r="K27" s="102"/>
      <c r="L27" s="94">
        <v>380095.68</v>
      </c>
      <c r="M27" s="121"/>
      <c r="N27" s="113"/>
      <c r="O27" s="102"/>
      <c r="P27" s="121"/>
      <c r="Q27" s="113"/>
    </row>
    <row r="28" spans="1:17" ht="25.5" outlineLevel="1" x14ac:dyDescent="0.2">
      <c r="A28" s="115">
        <v>75597</v>
      </c>
      <c r="B28" s="115">
        <v>75597</v>
      </c>
      <c r="C28" s="117">
        <v>44165.755472997684</v>
      </c>
      <c r="D28" s="113"/>
      <c r="E28" s="99" t="s">
        <v>234</v>
      </c>
      <c r="G28" s="99" t="s">
        <v>74</v>
      </c>
      <c r="H28" s="100">
        <v>168100.57</v>
      </c>
      <c r="I28" s="118" t="s">
        <v>75</v>
      </c>
      <c r="J28" s="113"/>
      <c r="K28" s="101">
        <v>174145</v>
      </c>
      <c r="L28" s="100">
        <v>168100.57</v>
      </c>
      <c r="M28" s="119">
        <v>1472040</v>
      </c>
      <c r="N28" s="113"/>
      <c r="O28" s="99" t="s">
        <v>55</v>
      </c>
      <c r="P28" s="118" t="s">
        <v>56</v>
      </c>
      <c r="Q28" s="113"/>
    </row>
    <row r="29" spans="1:17" ht="15" x14ac:dyDescent="0.2">
      <c r="A29" s="116"/>
      <c r="B29" s="116"/>
      <c r="C29" s="120" t="s">
        <v>6</v>
      </c>
      <c r="D29" s="113"/>
      <c r="E29" s="102"/>
      <c r="G29" s="102"/>
      <c r="H29" s="94">
        <v>168100.57</v>
      </c>
      <c r="I29" s="121"/>
      <c r="J29" s="113"/>
      <c r="K29" s="102"/>
      <c r="L29" s="94">
        <v>168100.57</v>
      </c>
      <c r="M29" s="121"/>
      <c r="N29" s="113"/>
      <c r="O29" s="102"/>
      <c r="P29" s="121"/>
      <c r="Q29" s="113"/>
    </row>
    <row r="30" spans="1:17" ht="25.5" outlineLevel="1" x14ac:dyDescent="0.2">
      <c r="A30" s="115">
        <v>75623</v>
      </c>
      <c r="B30" s="115">
        <v>75623</v>
      </c>
      <c r="C30" s="117">
        <v>44166.819189780093</v>
      </c>
      <c r="D30" s="113"/>
      <c r="E30" s="99" t="s">
        <v>238</v>
      </c>
      <c r="G30" s="99" t="s">
        <v>74</v>
      </c>
      <c r="H30" s="100">
        <v>15214.16</v>
      </c>
      <c r="I30" s="118" t="s">
        <v>69</v>
      </c>
      <c r="J30" s="113"/>
      <c r="K30" s="101">
        <v>174267</v>
      </c>
      <c r="L30" s="100">
        <v>15214.16</v>
      </c>
      <c r="M30" s="119">
        <v>4427033</v>
      </c>
      <c r="N30" s="113"/>
      <c r="O30" s="99" t="s">
        <v>55</v>
      </c>
      <c r="P30" s="118" t="s">
        <v>56</v>
      </c>
      <c r="Q30" s="113"/>
    </row>
    <row r="31" spans="1:17" ht="15" x14ac:dyDescent="0.2">
      <c r="A31" s="116"/>
      <c r="B31" s="116"/>
      <c r="C31" s="120" t="s">
        <v>6</v>
      </c>
      <c r="D31" s="113"/>
      <c r="E31" s="102"/>
      <c r="G31" s="102"/>
      <c r="H31" s="94">
        <v>15214.16</v>
      </c>
      <c r="I31" s="121"/>
      <c r="J31" s="113"/>
      <c r="K31" s="102"/>
      <c r="L31" s="94">
        <v>15214.16</v>
      </c>
      <c r="M31" s="121"/>
      <c r="N31" s="113"/>
      <c r="O31" s="102"/>
      <c r="P31" s="121"/>
      <c r="Q31" s="113"/>
    </row>
    <row r="32" spans="1:17" ht="25.5" outlineLevel="1" x14ac:dyDescent="0.2">
      <c r="A32" s="115">
        <v>75712</v>
      </c>
      <c r="B32" s="115">
        <v>75712</v>
      </c>
      <c r="C32" s="117">
        <v>44172.664701157402</v>
      </c>
      <c r="D32" s="113"/>
      <c r="E32" s="99" t="s">
        <v>265</v>
      </c>
      <c r="G32" s="99" t="s">
        <v>74</v>
      </c>
      <c r="H32" s="100">
        <v>9716.19</v>
      </c>
      <c r="I32" s="118" t="s">
        <v>99</v>
      </c>
      <c r="J32" s="113"/>
      <c r="K32" s="101">
        <v>174239</v>
      </c>
      <c r="L32" s="100">
        <v>9716.19</v>
      </c>
      <c r="M32" s="119">
        <v>4991035</v>
      </c>
      <c r="N32" s="113"/>
      <c r="O32" s="99" t="s">
        <v>55</v>
      </c>
      <c r="P32" s="118" t="s">
        <v>56</v>
      </c>
      <c r="Q32" s="113"/>
    </row>
    <row r="33" spans="1:17" ht="15" x14ac:dyDescent="0.2">
      <c r="A33" s="116"/>
      <c r="B33" s="116"/>
      <c r="C33" s="120" t="s">
        <v>6</v>
      </c>
      <c r="D33" s="113"/>
      <c r="E33" s="102"/>
      <c r="G33" s="102"/>
      <c r="H33" s="94">
        <v>9716.19</v>
      </c>
      <c r="I33" s="121"/>
      <c r="J33" s="113"/>
      <c r="K33" s="102"/>
      <c r="L33" s="94">
        <v>9716.19</v>
      </c>
      <c r="M33" s="121"/>
      <c r="N33" s="113"/>
      <c r="O33" s="102"/>
      <c r="P33" s="121"/>
      <c r="Q33" s="113"/>
    </row>
    <row r="34" spans="1:17" ht="25.5" outlineLevel="1" x14ac:dyDescent="0.2">
      <c r="A34" s="115">
        <v>75718</v>
      </c>
      <c r="B34" s="115">
        <v>75718</v>
      </c>
      <c r="C34" s="117">
        <v>44173.370436689816</v>
      </c>
      <c r="D34" s="113"/>
      <c r="E34" s="99" t="s">
        <v>266</v>
      </c>
      <c r="G34" s="99" t="s">
        <v>74</v>
      </c>
      <c r="H34" s="100">
        <v>2456</v>
      </c>
      <c r="I34" s="118" t="s">
        <v>267</v>
      </c>
      <c r="J34" s="113"/>
      <c r="K34" s="101">
        <v>174267</v>
      </c>
      <c r="L34" s="100">
        <v>2456</v>
      </c>
      <c r="M34" s="119">
        <v>4427033</v>
      </c>
      <c r="N34" s="113"/>
      <c r="O34" s="99" t="s">
        <v>55</v>
      </c>
      <c r="P34" s="118" t="s">
        <v>56</v>
      </c>
      <c r="Q34" s="113"/>
    </row>
    <row r="35" spans="1:17" ht="15" x14ac:dyDescent="0.2">
      <c r="A35" s="116"/>
      <c r="B35" s="116"/>
      <c r="C35" s="120" t="s">
        <v>6</v>
      </c>
      <c r="D35" s="113"/>
      <c r="E35" s="102"/>
      <c r="G35" s="102"/>
      <c r="H35" s="94">
        <v>2456</v>
      </c>
      <c r="I35" s="121"/>
      <c r="J35" s="113"/>
      <c r="K35" s="102"/>
      <c r="L35" s="94">
        <v>2456</v>
      </c>
      <c r="M35" s="121"/>
      <c r="N35" s="113"/>
      <c r="O35" s="102"/>
      <c r="P35" s="121"/>
      <c r="Q35" s="113"/>
    </row>
    <row r="36" spans="1:17" ht="25.5" outlineLevel="1" x14ac:dyDescent="0.2">
      <c r="A36" s="115">
        <v>75762</v>
      </c>
      <c r="B36" s="115">
        <v>75762</v>
      </c>
      <c r="C36" s="117">
        <v>44174.491198298609</v>
      </c>
      <c r="D36" s="113"/>
      <c r="E36" s="99" t="s">
        <v>332</v>
      </c>
      <c r="G36" s="99" t="s">
        <v>74</v>
      </c>
      <c r="H36" s="100">
        <v>587000</v>
      </c>
      <c r="I36" s="118" t="s">
        <v>333</v>
      </c>
      <c r="J36" s="113"/>
      <c r="K36" s="101">
        <v>174145</v>
      </c>
      <c r="L36" s="100">
        <v>587000</v>
      </c>
      <c r="M36" s="119">
        <v>1472040</v>
      </c>
      <c r="N36" s="113"/>
      <c r="O36" s="99" t="s">
        <v>55</v>
      </c>
      <c r="P36" s="118" t="s">
        <v>56</v>
      </c>
      <c r="Q36" s="113"/>
    </row>
    <row r="37" spans="1:17" ht="15" x14ac:dyDescent="0.2">
      <c r="A37" s="116"/>
      <c r="B37" s="116"/>
      <c r="C37" s="120" t="s">
        <v>6</v>
      </c>
      <c r="D37" s="113"/>
      <c r="E37" s="102"/>
      <c r="G37" s="102"/>
      <c r="H37" s="94">
        <v>587000</v>
      </c>
      <c r="I37" s="121"/>
      <c r="J37" s="113"/>
      <c r="K37" s="102"/>
      <c r="L37" s="94">
        <v>587000</v>
      </c>
      <c r="M37" s="121"/>
      <c r="N37" s="113"/>
      <c r="O37" s="102"/>
      <c r="P37" s="121"/>
      <c r="Q37" s="113"/>
    </row>
    <row r="38" spans="1:17" ht="31.5" x14ac:dyDescent="0.2">
      <c r="A38" s="96" t="s">
        <v>169</v>
      </c>
      <c r="B38" s="96"/>
      <c r="C38" s="112"/>
      <c r="D38" s="113"/>
      <c r="E38" s="103"/>
      <c r="G38" s="103"/>
      <c r="H38" s="95">
        <v>1856325.32</v>
      </c>
      <c r="I38" s="112"/>
      <c r="J38" s="113"/>
      <c r="K38" s="103"/>
      <c r="L38" s="95">
        <v>1856325.32</v>
      </c>
      <c r="M38" s="112"/>
      <c r="N38" s="113"/>
      <c r="O38" s="103"/>
      <c r="P38" s="112"/>
      <c r="Q38" s="113"/>
    </row>
  </sheetData>
  <autoFilter ref="K1:K626"/>
  <mergeCells count="162">
    <mergeCell ref="C38:D38"/>
    <mergeCell ref="I38:J38"/>
    <mergeCell ref="M38:N38"/>
    <mergeCell ref="P38:Q38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B34:B35"/>
    <mergeCell ref="C35:D35"/>
    <mergeCell ref="I35:J35"/>
    <mergeCell ref="M35:N35"/>
    <mergeCell ref="P35:Q35"/>
    <mergeCell ref="A36:A37"/>
    <mergeCell ref="B36:B37"/>
    <mergeCell ref="C36:D36"/>
    <mergeCell ref="I36:J36"/>
    <mergeCell ref="M36:N36"/>
    <mergeCell ref="P36:Q36"/>
    <mergeCell ref="C37:D37"/>
    <mergeCell ref="I37:J37"/>
    <mergeCell ref="M37:N37"/>
    <mergeCell ref="P37:Q37"/>
    <mergeCell ref="C34:D34"/>
    <mergeCell ref="I34:J34"/>
    <mergeCell ref="M34:N34"/>
    <mergeCell ref="P34:Q34"/>
    <mergeCell ref="A34:A35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4304084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1472040%20&amp;ano=2020&amp;rs%3AParameterLanguage="/>
    <hyperlink ref="M30" r:id="rId12" display="http://cprmbd.cprm.gov.br/ReportServer?%2FRelatorio_SAE%2Fcentro%20de%20custo&amp;custo=4427033%20&amp;ano=2020&amp;rs%3AParameterLanguage="/>
    <hyperlink ref="M32" r:id="rId13" display="http://cprmbd.cprm.gov.br/ReportServer?%2FRelatorio_SAE%2Fcentro%20de%20custo&amp;custo=4991035%20&amp;ano=2020&amp;rs%3AParameterLanguage="/>
    <hyperlink ref="M34" r:id="rId14" display="http://cprmbd.cprm.gov.br/ReportServer?%2FRelatorio_SAE%2Fcentro%20de%20custo&amp;custo=4427033%20&amp;ano=2020&amp;rs%3AParameterLanguage="/>
    <hyperlink ref="M36" r:id="rId15" display="http://cprmbd.cprm.gov.br/ReportServer?%2FRelatorio_SAE%2Fcentro%20de%20custo&amp;custo=147204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E94" sqref="E94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143</v>
      </c>
      <c r="D2" s="22"/>
      <c r="E2" s="22" t="s">
        <v>144</v>
      </c>
      <c r="F2" s="27"/>
    </row>
    <row r="3" spans="1:6" ht="24.95" customHeight="1" x14ac:dyDescent="0.2">
      <c r="A3" s="129" t="s">
        <v>2</v>
      </c>
      <c r="B3" s="129" t="s">
        <v>3</v>
      </c>
      <c r="C3" s="73">
        <v>93045</v>
      </c>
      <c r="D3" s="23" t="s">
        <v>145</v>
      </c>
      <c r="E3" s="24" t="s">
        <v>4</v>
      </c>
      <c r="F3" s="28">
        <f ca="1">SUMIF('SAE Custeio'!$K$4:$L$535,PTRES!C3,'SAE Custeio'!$L$4:$L$535)</f>
        <v>2000</v>
      </c>
    </row>
    <row r="4" spans="1:6" ht="24.95" customHeight="1" x14ac:dyDescent="0.2">
      <c r="A4" s="129"/>
      <c r="B4" s="129"/>
      <c r="C4" s="73">
        <v>93045</v>
      </c>
      <c r="D4" s="23" t="s">
        <v>146</v>
      </c>
      <c r="E4" s="24" t="s">
        <v>5</v>
      </c>
      <c r="F4" s="28">
        <f ca="1">SUMIF('SAE Custeio'!$K$4:$L$535,PTRES!C4,'SAE Custeio'!$L$4:$L$535)</f>
        <v>2000</v>
      </c>
    </row>
    <row r="5" spans="1:6" ht="24.95" customHeight="1" x14ac:dyDescent="0.2">
      <c r="A5" s="129"/>
      <c r="B5" s="129"/>
      <c r="C5" s="73">
        <v>93048</v>
      </c>
      <c r="D5" s="23" t="s">
        <v>145</v>
      </c>
      <c r="E5" s="24" t="s">
        <v>4</v>
      </c>
      <c r="F5" s="28">
        <f ca="1">SUMIF('SAE Custeio'!$K$4:$L$535,PTRES!C5,'SAE Custeio'!$L$4:$L$535)</f>
        <v>30177.449999999997</v>
      </c>
    </row>
    <row r="6" spans="1:6" ht="24.95" customHeight="1" x14ac:dyDescent="0.2">
      <c r="A6" s="129"/>
      <c r="B6" s="129"/>
      <c r="C6" s="73">
        <v>93048</v>
      </c>
      <c r="D6" s="23" t="s">
        <v>146</v>
      </c>
      <c r="E6" s="24" t="s">
        <v>5</v>
      </c>
      <c r="F6" s="28">
        <f ca="1">SUMIF('SAE Custeio'!$K$4:$L$535,PTRES!C6,'SAE Custeio'!$L$4:$L$535)</f>
        <v>30177.449999999997</v>
      </c>
    </row>
    <row r="7" spans="1:6" ht="24.95" customHeight="1" x14ac:dyDescent="0.2">
      <c r="A7" s="129"/>
      <c r="B7" s="129"/>
      <c r="C7" s="73">
        <v>107292</v>
      </c>
      <c r="D7" s="23" t="s">
        <v>145</v>
      </c>
      <c r="E7" s="24" t="s">
        <v>4</v>
      </c>
      <c r="F7" s="28">
        <f ca="1">SUMIF('SAE Custeio'!$K$4:$L$535,PTRES!C7,'SAE Custeio'!$L$4:$L$535)</f>
        <v>0</v>
      </c>
    </row>
    <row r="8" spans="1:6" ht="24.95" customHeight="1" x14ac:dyDescent="0.2">
      <c r="A8" s="129"/>
      <c r="B8" s="129"/>
      <c r="C8" s="73">
        <v>107292</v>
      </c>
      <c r="D8" s="23" t="s">
        <v>146</v>
      </c>
      <c r="E8" s="24" t="s">
        <v>5</v>
      </c>
      <c r="F8" s="28">
        <f ca="1">SUMIF('SAE Custeio'!$K$4:$L$535,PTRES!C8,'SAE Custeio'!$L$4:$L$535)</f>
        <v>0</v>
      </c>
    </row>
    <row r="9" spans="1:6" ht="24.95" customHeight="1" x14ac:dyDescent="0.2">
      <c r="A9" s="129"/>
      <c r="B9" s="129" t="s">
        <v>7</v>
      </c>
      <c r="C9" s="25">
        <v>128803</v>
      </c>
      <c r="D9" s="23" t="s">
        <v>145</v>
      </c>
      <c r="E9" s="24" t="s">
        <v>4</v>
      </c>
      <c r="F9" s="28">
        <f ca="1">SUMIF('SAE Custeio'!$K$4:$L$535,PTRES!C9,'SAE Custeio'!$L$4:$L$535)</f>
        <v>0</v>
      </c>
    </row>
    <row r="10" spans="1:6" ht="24.95" customHeight="1" x14ac:dyDescent="0.2">
      <c r="A10" s="129"/>
      <c r="B10" s="129"/>
      <c r="C10" s="25">
        <v>128805</v>
      </c>
      <c r="D10" s="23" t="s">
        <v>145</v>
      </c>
      <c r="E10" s="24" t="s">
        <v>4</v>
      </c>
      <c r="F10" s="28">
        <f ca="1">SUMIF('SAE Custeio'!$K$4:$L$535,PTRES!C10,'SAE Custeio'!$L$4:$L$535)</f>
        <v>0</v>
      </c>
    </row>
    <row r="11" spans="1:6" ht="24.95" customHeight="1" x14ac:dyDescent="0.2">
      <c r="A11" s="129"/>
      <c r="B11" s="129"/>
      <c r="C11" s="25">
        <v>128807</v>
      </c>
      <c r="D11" s="23" t="s">
        <v>145</v>
      </c>
      <c r="E11" s="24" t="s">
        <v>4</v>
      </c>
      <c r="F11" s="28">
        <f ca="1">SUMIF('SAE Custeio'!$K$4:$L$535,PTRES!C11,'SAE Custeio'!$L$4:$L$535)</f>
        <v>0</v>
      </c>
    </row>
    <row r="12" spans="1:6" ht="24.95" customHeight="1" x14ac:dyDescent="0.2">
      <c r="A12" s="129"/>
      <c r="B12" s="129"/>
      <c r="C12" s="25">
        <v>128809</v>
      </c>
      <c r="D12" s="23" t="s">
        <v>145</v>
      </c>
      <c r="E12" s="24" t="s">
        <v>4</v>
      </c>
      <c r="F12" s="28">
        <f ca="1">SUMIF('SAE Custeio'!$K$4:$L$535,PTRES!C12,'SAE Custeio'!$L$4:$L$535)</f>
        <v>0</v>
      </c>
    </row>
    <row r="13" spans="1:6" ht="24.95" customHeight="1" x14ac:dyDescent="0.2">
      <c r="A13" s="129"/>
      <c r="B13" s="129"/>
      <c r="C13" s="25">
        <v>128811</v>
      </c>
      <c r="D13" s="23" t="s">
        <v>145</v>
      </c>
      <c r="E13" s="24" t="s">
        <v>4</v>
      </c>
      <c r="F13" s="28">
        <f ca="1">SUMIF('SAE Custeio'!$K$4:$L$535,PTRES!C13,'SAE Custeio'!$L$4:$L$535)</f>
        <v>0</v>
      </c>
    </row>
    <row r="14" spans="1:6" ht="24.95" customHeight="1" x14ac:dyDescent="0.2">
      <c r="A14" s="129"/>
      <c r="B14" s="23" t="s">
        <v>8</v>
      </c>
      <c r="C14" s="25">
        <v>139605</v>
      </c>
      <c r="D14" s="23" t="s">
        <v>145</v>
      </c>
      <c r="E14" s="24" t="s">
        <v>4</v>
      </c>
      <c r="F14" s="28">
        <f ca="1">SUMIF('SAE Custeio'!$K$4:$L$535,PTRES!C14,'SAE Custeio'!$L$4:$L$535)</f>
        <v>22206.9</v>
      </c>
    </row>
    <row r="15" spans="1:6" ht="24.95" customHeight="1" x14ac:dyDescent="0.2">
      <c r="A15" s="129"/>
      <c r="B15" s="129" t="s">
        <v>18</v>
      </c>
      <c r="C15" s="25">
        <v>174243</v>
      </c>
      <c r="D15" s="23" t="s">
        <v>145</v>
      </c>
      <c r="E15" s="24" t="s">
        <v>4</v>
      </c>
      <c r="F15" s="28">
        <f ca="1">SUMIF('SAE Custeio'!$K$4:$L$535,PTRES!C15,'SAE Custeio'!$L$4:$L$535)</f>
        <v>0</v>
      </c>
    </row>
    <row r="16" spans="1:6" ht="24.95" customHeight="1" x14ac:dyDescent="0.2">
      <c r="A16" s="129"/>
      <c r="B16" s="129"/>
      <c r="C16" s="25">
        <v>174250</v>
      </c>
      <c r="D16" s="23" t="s">
        <v>147</v>
      </c>
      <c r="E16" s="24" t="s">
        <v>12</v>
      </c>
      <c r="F16" s="28">
        <f ca="1">SUMIF('SAE Investimento'!$K$4:$L$34,PTRES!C16,'SAE Investimento'!$L$4:$L$34)</f>
        <v>31556.98</v>
      </c>
    </row>
    <row r="17" spans="1:6" ht="24.95" customHeight="1" x14ac:dyDescent="0.2">
      <c r="A17" s="129"/>
      <c r="B17" s="129"/>
      <c r="C17" s="25">
        <v>174250</v>
      </c>
      <c r="D17" s="23" t="s">
        <v>145</v>
      </c>
      <c r="E17" s="24" t="s">
        <v>4</v>
      </c>
      <c r="F17" s="28">
        <f ca="1">SUMIF('SAE Custeio'!$K$4:$L$535,PTRES!C17,'SAE Custeio'!$L$4:$L$535)</f>
        <v>176506.98</v>
      </c>
    </row>
    <row r="18" spans="1:6" ht="24.95" customHeight="1" x14ac:dyDescent="0.2">
      <c r="A18" s="129"/>
      <c r="B18" s="129"/>
      <c r="C18" s="25">
        <v>174255</v>
      </c>
      <c r="D18" s="23" t="s">
        <v>147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29"/>
      <c r="B19" s="129"/>
      <c r="C19" s="25">
        <v>174255</v>
      </c>
      <c r="D19" s="23" t="s">
        <v>145</v>
      </c>
      <c r="E19" s="24" t="s">
        <v>4</v>
      </c>
      <c r="F19" s="28">
        <f ca="1">SUMIF('SAE Custeio'!$K$4:$L$535,PTRES!C19,'SAE Custeio'!$L$4:$L$535)</f>
        <v>0</v>
      </c>
    </row>
    <row r="20" spans="1:6" ht="24.95" customHeight="1" x14ac:dyDescent="0.2">
      <c r="A20" s="129"/>
      <c r="B20" s="23" t="s">
        <v>9</v>
      </c>
      <c r="C20" s="25">
        <v>174240</v>
      </c>
      <c r="D20" s="23" t="s">
        <v>145</v>
      </c>
      <c r="E20" s="24" t="s">
        <v>4</v>
      </c>
      <c r="F20" s="28">
        <f ca="1">SUMIF('SAE Custeio'!$K$4:$L$535,PTRES!C20,'SAE Custeio'!$L$4:$L$535)</f>
        <v>0</v>
      </c>
    </row>
    <row r="21" spans="1:6" ht="24.95" customHeight="1" x14ac:dyDescent="0.2">
      <c r="A21" s="129" t="s">
        <v>10</v>
      </c>
      <c r="B21" s="129" t="s">
        <v>11</v>
      </c>
      <c r="C21" s="25">
        <v>174228</v>
      </c>
      <c r="D21" s="23" t="s">
        <v>145</v>
      </c>
      <c r="E21" s="24" t="s">
        <v>4</v>
      </c>
      <c r="F21" s="28">
        <f ca="1">SUMIF('SAE Custeio'!$K$4:$L$535,PTRES!C21,'SAE Custeio'!$L$4:$L$535)</f>
        <v>0</v>
      </c>
    </row>
    <row r="22" spans="1:6" ht="24.95" customHeight="1" x14ac:dyDescent="0.2">
      <c r="A22" s="129"/>
      <c r="B22" s="129"/>
      <c r="C22" s="25">
        <v>174229</v>
      </c>
      <c r="D22" s="23" t="s">
        <v>145</v>
      </c>
      <c r="E22" s="24" t="s">
        <v>4</v>
      </c>
      <c r="F22" s="28">
        <f ca="1">SUMIF('SAE Custeio'!$K$4:$L$535,PTRES!C22,'SAE Custeio'!$L$4:$L$535)</f>
        <v>0</v>
      </c>
    </row>
    <row r="23" spans="1:6" ht="24.95" customHeight="1" x14ac:dyDescent="0.2">
      <c r="A23" s="129"/>
      <c r="B23" s="129"/>
      <c r="C23" s="25">
        <v>174230</v>
      </c>
      <c r="D23" s="23" t="s">
        <v>147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29"/>
      <c r="B24" s="129"/>
      <c r="C24" s="25">
        <v>174230</v>
      </c>
      <c r="D24" s="23" t="s">
        <v>145</v>
      </c>
      <c r="E24" s="24" t="s">
        <v>4</v>
      </c>
      <c r="F24" s="28">
        <f ca="1">SUMIF('SAE Custeio'!$K$4:$L$535,PTRES!C24,'SAE Custeio'!$L$4:$L$535)</f>
        <v>0</v>
      </c>
    </row>
    <row r="25" spans="1:6" ht="24.95" customHeight="1" x14ac:dyDescent="0.2">
      <c r="A25" s="129"/>
      <c r="B25" s="129"/>
      <c r="C25" s="25">
        <v>174231</v>
      </c>
      <c r="D25" s="23" t="s">
        <v>147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29"/>
      <c r="B26" s="129"/>
      <c r="C26" s="25">
        <v>174231</v>
      </c>
      <c r="D26" s="23" t="s">
        <v>145</v>
      </c>
      <c r="E26" s="24" t="s">
        <v>4</v>
      </c>
      <c r="F26" s="28">
        <f ca="1">SUMIF('SAE Custeio'!$K$4:$L$535,PTRES!C26,'SAE Custeio'!$L$4:$L$535)</f>
        <v>0</v>
      </c>
    </row>
    <row r="27" spans="1:6" ht="24.95" customHeight="1" x14ac:dyDescent="0.2">
      <c r="A27" s="129"/>
      <c r="B27" s="129"/>
      <c r="C27" s="25">
        <v>174244</v>
      </c>
      <c r="D27" s="23" t="s">
        <v>145</v>
      </c>
      <c r="E27" s="24" t="s">
        <v>4</v>
      </c>
      <c r="F27" s="28">
        <f ca="1">SUMIF('SAE Custeio'!$K$4:$L$535,PTRES!C27,'SAE Custeio'!$L$4:$L$535)</f>
        <v>0</v>
      </c>
    </row>
    <row r="28" spans="1:6" ht="24.95" customHeight="1" x14ac:dyDescent="0.2">
      <c r="A28" s="129"/>
      <c r="B28" s="129"/>
      <c r="C28" s="25">
        <v>174251</v>
      </c>
      <c r="D28" s="23" t="s">
        <v>145</v>
      </c>
      <c r="E28" s="24" t="s">
        <v>4</v>
      </c>
      <c r="F28" s="28">
        <f ca="1">SUMIF('SAE Custeio'!$K$4:$L$535,PTRES!C28,'SAE Custeio'!$L$4:$L$535)</f>
        <v>0</v>
      </c>
    </row>
    <row r="29" spans="1:6" ht="24.95" customHeight="1" x14ac:dyDescent="0.2">
      <c r="A29" s="129"/>
      <c r="B29" s="129"/>
      <c r="C29" s="25">
        <v>174256</v>
      </c>
      <c r="D29" s="23" t="s">
        <v>145</v>
      </c>
      <c r="E29" s="24" t="s">
        <v>4</v>
      </c>
      <c r="F29" s="28">
        <f ca="1">SUMIF('SAE Custeio'!$K$4:$L$535,PTRES!C29,'SAE Custeio'!$L$4:$L$535)</f>
        <v>0</v>
      </c>
    </row>
    <row r="30" spans="1:6" ht="24.95" customHeight="1" x14ac:dyDescent="0.2">
      <c r="A30" s="129"/>
      <c r="B30" s="129"/>
      <c r="C30" s="25">
        <v>174261</v>
      </c>
      <c r="D30" s="23" t="s">
        <v>145</v>
      </c>
      <c r="E30" s="24" t="s">
        <v>4</v>
      </c>
      <c r="F30" s="28">
        <f ca="1">SUMIF('SAE Custeio'!$K$4:$L$535,PTRES!C30,'SAE Custeio'!$L$4:$L$535)</f>
        <v>5600000</v>
      </c>
    </row>
    <row r="31" spans="1:6" ht="24.95" customHeight="1" x14ac:dyDescent="0.2">
      <c r="A31" s="129"/>
      <c r="B31" s="129"/>
      <c r="C31" s="25">
        <v>174266</v>
      </c>
      <c r="D31" s="23" t="s">
        <v>145</v>
      </c>
      <c r="E31" s="24" t="s">
        <v>4</v>
      </c>
      <c r="F31" s="28">
        <f ca="1">SUMIF('SAE Custeio'!$K$4:$L$535,PTRES!C31,'SAE Custeio'!$L$4:$L$535)</f>
        <v>0</v>
      </c>
    </row>
    <row r="32" spans="1:6" ht="24.95" customHeight="1" x14ac:dyDescent="0.2">
      <c r="A32" s="129"/>
      <c r="B32" s="129" t="s">
        <v>13</v>
      </c>
      <c r="C32" s="25">
        <v>174235</v>
      </c>
      <c r="D32" s="23" t="s">
        <v>147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29"/>
      <c r="B33" s="129"/>
      <c r="C33" s="25">
        <v>174235</v>
      </c>
      <c r="D33" s="23" t="s">
        <v>145</v>
      </c>
      <c r="E33" s="24" t="s">
        <v>4</v>
      </c>
      <c r="F33" s="28">
        <f ca="1">SUMIF('SAE Custeio'!$K$4:$L$535,PTRES!C33,'SAE Custeio'!$L$4:$L$535)</f>
        <v>18527.489999999998</v>
      </c>
    </row>
    <row r="34" spans="1:6" ht="24.95" customHeight="1" x14ac:dyDescent="0.2">
      <c r="A34" s="129"/>
      <c r="B34" s="129"/>
      <c r="C34" s="25">
        <v>174258</v>
      </c>
      <c r="D34" s="23" t="s">
        <v>145</v>
      </c>
      <c r="E34" s="24" t="s">
        <v>4</v>
      </c>
      <c r="F34" s="28">
        <f ca="1">SUMIF('SAE Custeio'!$K$4:$L$535,PTRES!C34,'SAE Custeio'!$L$4:$L$535)</f>
        <v>470310</v>
      </c>
    </row>
    <row r="35" spans="1:6" ht="24.95" customHeight="1" x14ac:dyDescent="0.2">
      <c r="A35" s="129"/>
      <c r="B35" s="129"/>
      <c r="C35" s="25">
        <v>174263</v>
      </c>
      <c r="D35" s="23" t="s">
        <v>145</v>
      </c>
      <c r="E35" s="24" t="s">
        <v>4</v>
      </c>
      <c r="F35" s="28">
        <f ca="1">SUMIF('SAE Custeio'!$K$4:$L$535,PTRES!C35,'SAE Custeio'!$L$4:$L$535)</f>
        <v>90848.38</v>
      </c>
    </row>
    <row r="36" spans="1:6" ht="24.95" customHeight="1" x14ac:dyDescent="0.2">
      <c r="A36" s="129"/>
      <c r="B36" s="129" t="s">
        <v>14</v>
      </c>
      <c r="C36" s="25">
        <v>174234</v>
      </c>
      <c r="D36" s="23" t="s">
        <v>147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29"/>
      <c r="B37" s="129"/>
      <c r="C37" s="25">
        <v>174234</v>
      </c>
      <c r="D37" s="23" t="s">
        <v>145</v>
      </c>
      <c r="E37" s="24" t="s">
        <v>4</v>
      </c>
      <c r="F37" s="28">
        <f ca="1">SUMIF('SAE Custeio'!$K$4:$L$535,PTRES!C37,'SAE Custeio'!$L$4:$L$535)</f>
        <v>68537.73000000001</v>
      </c>
    </row>
    <row r="38" spans="1:6" ht="24.95" customHeight="1" x14ac:dyDescent="0.2">
      <c r="A38" s="129"/>
      <c r="B38" s="129"/>
      <c r="C38" s="25">
        <v>174246</v>
      </c>
      <c r="D38" s="23" t="s">
        <v>145</v>
      </c>
      <c r="E38" s="24" t="s">
        <v>4</v>
      </c>
      <c r="F38" s="28">
        <f ca="1">SUMIF('SAE Custeio'!$K$4:$L$535,PTRES!C38,'SAE Custeio'!$L$4:$L$535)</f>
        <v>0</v>
      </c>
    </row>
    <row r="39" spans="1:6" ht="24.95" customHeight="1" x14ac:dyDescent="0.2">
      <c r="A39" s="129"/>
      <c r="B39" s="129"/>
      <c r="C39" s="25">
        <v>174252</v>
      </c>
      <c r="D39" s="23" t="s">
        <v>145</v>
      </c>
      <c r="E39" s="24" t="s">
        <v>4</v>
      </c>
      <c r="F39" s="28">
        <f ca="1">SUMIF('SAE Custeio'!$K$4:$L$535,PTRES!C39,'SAE Custeio'!$L$4:$L$535)</f>
        <v>547297.62</v>
      </c>
    </row>
    <row r="40" spans="1:6" ht="24.95" customHeight="1" x14ac:dyDescent="0.2">
      <c r="A40" s="129"/>
      <c r="B40" s="129" t="s">
        <v>15</v>
      </c>
      <c r="C40" s="25">
        <v>174238</v>
      </c>
      <c r="D40" s="23" t="s">
        <v>147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29"/>
      <c r="B41" s="129"/>
      <c r="C41" s="25">
        <v>174238</v>
      </c>
      <c r="D41" s="23" t="s">
        <v>145</v>
      </c>
      <c r="E41" s="24" t="s">
        <v>4</v>
      </c>
      <c r="F41" s="28">
        <f ca="1">SUMIF('SAE Custeio'!$K$4:$L$535,PTRES!C41,'SAE Custeio'!$L$4:$L$535)</f>
        <v>55600</v>
      </c>
    </row>
    <row r="42" spans="1:6" ht="24.95" customHeight="1" x14ac:dyDescent="0.2">
      <c r="A42" s="129"/>
      <c r="B42" s="129"/>
      <c r="C42" s="25">
        <v>174264</v>
      </c>
      <c r="D42" s="23" t="s">
        <v>145</v>
      </c>
      <c r="E42" s="24" t="s">
        <v>4</v>
      </c>
      <c r="F42" s="28">
        <f ca="1">SUMIF('SAE Custeio'!$K$4:$L$535,PTRES!C42,'SAE Custeio'!$L$4:$L$535)</f>
        <v>245816.59</v>
      </c>
    </row>
    <row r="43" spans="1:6" ht="24.95" customHeight="1" x14ac:dyDescent="0.2">
      <c r="A43" s="129"/>
      <c r="B43" s="129"/>
      <c r="C43" s="25">
        <v>174268</v>
      </c>
      <c r="D43" s="23" t="s">
        <v>145</v>
      </c>
      <c r="E43" s="24" t="s">
        <v>4</v>
      </c>
      <c r="F43" s="28">
        <f ca="1">SUMIF('SAE Custeio'!$K$4:$L$535,PTRES!C43,'SAE Custeio'!$L$4:$L$535)</f>
        <v>5000</v>
      </c>
    </row>
    <row r="44" spans="1:6" ht="24.95" customHeight="1" x14ac:dyDescent="0.2">
      <c r="A44" s="129"/>
      <c r="B44" s="129"/>
      <c r="C44" s="25">
        <v>174271</v>
      </c>
      <c r="D44" s="23" t="s">
        <v>145</v>
      </c>
      <c r="E44" s="24" t="s">
        <v>4</v>
      </c>
      <c r="F44" s="28">
        <f ca="1">SUMIF('SAE Custeio'!$K$4:$L$535,PTRES!C44,'SAE Custeio'!$L$4:$L$535)</f>
        <v>3441.61</v>
      </c>
    </row>
    <row r="45" spans="1:6" ht="24.95" customHeight="1" x14ac:dyDescent="0.2">
      <c r="A45" s="129"/>
      <c r="B45" s="129" t="s">
        <v>16</v>
      </c>
      <c r="C45" s="25">
        <v>174236</v>
      </c>
      <c r="D45" s="23" t="s">
        <v>147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29"/>
      <c r="B46" s="129"/>
      <c r="C46" s="25">
        <v>174236</v>
      </c>
      <c r="D46" s="23" t="s">
        <v>145</v>
      </c>
      <c r="E46" s="24" t="s">
        <v>4</v>
      </c>
      <c r="F46" s="28">
        <f ca="1">SUMIF('SAE Custeio'!$K$4:$L$535,PTRES!C46,'SAE Custeio'!$L$4:$L$535)</f>
        <v>12160</v>
      </c>
    </row>
    <row r="47" spans="1:6" ht="24.95" customHeight="1" x14ac:dyDescent="0.2">
      <c r="A47" s="129"/>
      <c r="B47" s="129"/>
      <c r="C47" s="25">
        <v>174247</v>
      </c>
      <c r="D47" s="23" t="s">
        <v>145</v>
      </c>
      <c r="E47" s="24" t="s">
        <v>4</v>
      </c>
      <c r="F47" s="28">
        <f ca="1">SUMIF('SAE Custeio'!$K$4:$L$535,PTRES!C47,'SAE Custeio'!$L$4:$L$535)</f>
        <v>0</v>
      </c>
    </row>
    <row r="48" spans="1:6" ht="24.95" customHeight="1" x14ac:dyDescent="0.2">
      <c r="A48" s="129"/>
      <c r="B48" s="129"/>
      <c r="C48" s="25">
        <v>174253</v>
      </c>
      <c r="D48" s="23" t="s">
        <v>145</v>
      </c>
      <c r="E48" s="24" t="s">
        <v>4</v>
      </c>
      <c r="F48" s="28">
        <f ca="1">SUMIF('SAE Custeio'!$K$4:$L$535,PTRES!C48,'SAE Custeio'!$L$4:$L$535)</f>
        <v>72556.69</v>
      </c>
    </row>
    <row r="49" spans="1:6" ht="24.95" customHeight="1" x14ac:dyDescent="0.2">
      <c r="A49" s="129"/>
      <c r="B49" s="129"/>
      <c r="C49" s="25">
        <v>174259</v>
      </c>
      <c r="D49" s="23" t="s">
        <v>145</v>
      </c>
      <c r="E49" s="24" t="s">
        <v>4</v>
      </c>
      <c r="F49" s="28">
        <f ca="1">SUMIF('SAE Custeio'!$K$4:$L$535,PTRES!C49,'SAE Custeio'!$L$4:$L$535)</f>
        <v>0</v>
      </c>
    </row>
    <row r="50" spans="1:6" ht="24.95" customHeight="1" x14ac:dyDescent="0.2">
      <c r="A50" s="129" t="s">
        <v>17</v>
      </c>
      <c r="B50" s="129" t="s">
        <v>19</v>
      </c>
      <c r="C50" s="25">
        <v>174241</v>
      </c>
      <c r="D50" s="23" t="s">
        <v>147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29"/>
      <c r="B51" s="129"/>
      <c r="C51" s="25">
        <v>174241</v>
      </c>
      <c r="D51" s="23" t="s">
        <v>145</v>
      </c>
      <c r="E51" s="24" t="s">
        <v>4</v>
      </c>
      <c r="F51" s="28">
        <f ca="1">SUMIF('SAE Custeio'!$K$4:$L$535,PTRES!C51,'SAE Custeio'!$L$4:$L$535)</f>
        <v>81897.279999999999</v>
      </c>
    </row>
    <row r="52" spans="1:6" ht="24.95" customHeight="1" x14ac:dyDescent="0.2">
      <c r="A52" s="129"/>
      <c r="B52" s="129"/>
      <c r="C52" s="25">
        <v>174269</v>
      </c>
      <c r="D52" s="23" t="s">
        <v>147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29"/>
      <c r="B53" s="129"/>
      <c r="C53" s="25">
        <v>174269</v>
      </c>
      <c r="D53" s="23" t="s">
        <v>145</v>
      </c>
      <c r="E53" s="24" t="s">
        <v>4</v>
      </c>
      <c r="F53" s="28">
        <f ca="1">SUMIF('SAE Custeio'!$K$4:$L$535,PTRES!C53,'SAE Custeio'!$L$4:$L$535)</f>
        <v>95160.75</v>
      </c>
    </row>
    <row r="54" spans="1:6" ht="24.95" customHeight="1" x14ac:dyDescent="0.2">
      <c r="A54" s="129"/>
      <c r="B54" s="129"/>
      <c r="C54" s="25">
        <v>174272</v>
      </c>
      <c r="D54" s="23" t="s">
        <v>145</v>
      </c>
      <c r="E54" s="24" t="s">
        <v>4</v>
      </c>
      <c r="F54" s="28">
        <f ca="1">SUMIF('SAE Custeio'!$K$4:$L$535,PTRES!C54,'SAE Custeio'!$L$4:$L$535)</f>
        <v>0</v>
      </c>
    </row>
    <row r="55" spans="1:6" ht="24.95" customHeight="1" x14ac:dyDescent="0.2">
      <c r="A55" s="129"/>
      <c r="B55" s="129"/>
      <c r="C55" s="25">
        <v>174273</v>
      </c>
      <c r="D55" s="23" t="s">
        <v>145</v>
      </c>
      <c r="E55" s="24" t="s">
        <v>4</v>
      </c>
      <c r="F55" s="28">
        <f ca="1">SUMIF('SAE Custeio'!$K$4:$L$535,PTRES!C55,'SAE Custeio'!$L$4:$L$535)</f>
        <v>0</v>
      </c>
    </row>
    <row r="56" spans="1:6" ht="24.95" customHeight="1" x14ac:dyDescent="0.2">
      <c r="A56" s="129"/>
      <c r="B56" s="129" t="s">
        <v>20</v>
      </c>
      <c r="C56" s="25">
        <v>174242</v>
      </c>
      <c r="D56" s="23" t="s">
        <v>147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29"/>
      <c r="B57" s="129"/>
      <c r="C57" s="25">
        <v>174242</v>
      </c>
      <c r="D57" s="23" t="s">
        <v>145</v>
      </c>
      <c r="E57" s="24" t="s">
        <v>4</v>
      </c>
      <c r="F57" s="28">
        <f ca="1">SUMIF('SAE Custeio'!$K$4:$L$535,PTRES!C57,'SAE Custeio'!$L$4:$L$535)</f>
        <v>0</v>
      </c>
    </row>
    <row r="58" spans="1:6" ht="24.95" customHeight="1" x14ac:dyDescent="0.2">
      <c r="A58" s="129"/>
      <c r="B58" s="129"/>
      <c r="C58" s="25">
        <v>174249</v>
      </c>
      <c r="D58" s="23" t="s">
        <v>147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29"/>
      <c r="B59" s="129"/>
      <c r="C59" s="25">
        <v>174249</v>
      </c>
      <c r="D59" s="23" t="s">
        <v>145</v>
      </c>
      <c r="E59" s="24" t="s">
        <v>4</v>
      </c>
      <c r="F59" s="28">
        <f ca="1">SUMIF('SAE Custeio'!$K$4:$L$535,PTRES!C59,'SAE Custeio'!$L$4:$L$535)</f>
        <v>0</v>
      </c>
    </row>
    <row r="60" spans="1:6" ht="24.95" customHeight="1" x14ac:dyDescent="0.2">
      <c r="A60" s="129"/>
      <c r="B60" s="129"/>
      <c r="C60" s="25">
        <v>174254</v>
      </c>
      <c r="D60" s="23" t="s">
        <v>145</v>
      </c>
      <c r="E60" s="24" t="s">
        <v>4</v>
      </c>
      <c r="F60" s="28">
        <f ca="1">SUMIF('SAE Custeio'!$K$4:$L$535,PTRES!C60,'SAE Custeio'!$L$4:$L$535)</f>
        <v>90114</v>
      </c>
    </row>
    <row r="61" spans="1:6" ht="24.95" customHeight="1" x14ac:dyDescent="0.2">
      <c r="A61" s="129"/>
      <c r="B61" s="129"/>
      <c r="C61" s="25">
        <v>174260</v>
      </c>
      <c r="D61" s="23" t="s">
        <v>145</v>
      </c>
      <c r="E61" s="24" t="s">
        <v>4</v>
      </c>
      <c r="F61" s="28">
        <f ca="1">SUMIF('SAE Custeio'!$K$4:$L$535,PTRES!C61,'SAE Custeio'!$L$4:$L$535)</f>
        <v>0</v>
      </c>
    </row>
    <row r="62" spans="1:6" ht="24.95" customHeight="1" x14ac:dyDescent="0.2">
      <c r="A62" s="129"/>
      <c r="B62" s="129"/>
      <c r="C62" s="25">
        <v>174265</v>
      </c>
      <c r="D62" s="23" t="s">
        <v>145</v>
      </c>
      <c r="E62" s="24" t="s">
        <v>4</v>
      </c>
      <c r="F62" s="28">
        <f ca="1">SUMIF('SAE Custeio'!$K$4:$L$535,PTRES!C62,'SAE Custeio'!$L$4:$L$535)</f>
        <v>0</v>
      </c>
    </row>
    <row r="63" spans="1:6" ht="24.95" customHeight="1" x14ac:dyDescent="0.2">
      <c r="A63" s="129"/>
      <c r="B63" s="129"/>
      <c r="C63" s="25">
        <v>174270</v>
      </c>
      <c r="D63" s="23" t="s">
        <v>145</v>
      </c>
      <c r="E63" s="24" t="s">
        <v>4</v>
      </c>
      <c r="F63" s="28">
        <f ca="1">SUMIF('SAE Custeio'!$K$4:$L$535,PTRES!C63,'SAE Custeio'!$L$4:$L$535)</f>
        <v>41168.93</v>
      </c>
    </row>
    <row r="64" spans="1:6" ht="24.95" customHeight="1" x14ac:dyDescent="0.2">
      <c r="A64" s="129" t="s">
        <v>21</v>
      </c>
      <c r="B64" s="23" t="s">
        <v>22</v>
      </c>
      <c r="C64" s="25">
        <v>174248</v>
      </c>
      <c r="D64" s="23" t="s">
        <v>145</v>
      </c>
      <c r="E64" s="24" t="s">
        <v>4</v>
      </c>
      <c r="F64" s="28">
        <f ca="1">SUMIF('SAE Custeio'!$K$4:$L$535,PTRES!C64,'SAE Custeio'!$L$4:$L$535)</f>
        <v>1218532</v>
      </c>
    </row>
    <row r="65" spans="1:6" ht="24.95" customHeight="1" x14ac:dyDescent="0.2">
      <c r="A65" s="129"/>
      <c r="B65" s="129" t="s">
        <v>23</v>
      </c>
      <c r="C65" s="25">
        <v>174233</v>
      </c>
      <c r="D65" s="23" t="s">
        <v>145</v>
      </c>
      <c r="E65" s="24" t="s">
        <v>4</v>
      </c>
      <c r="F65" s="28">
        <f ca="1">SUMIF('SAE Custeio'!$K$4:$L$535,PTRES!C65,'SAE Custeio'!$L$4:$L$535)</f>
        <v>0</v>
      </c>
    </row>
    <row r="66" spans="1:6" ht="24.95" customHeight="1" x14ac:dyDescent="0.2">
      <c r="A66" s="129"/>
      <c r="B66" s="129"/>
      <c r="C66" s="25">
        <v>174245</v>
      </c>
      <c r="D66" s="23" t="s">
        <v>147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29"/>
      <c r="B67" s="129"/>
      <c r="C67" s="25">
        <v>174245</v>
      </c>
      <c r="D67" s="23" t="s">
        <v>145</v>
      </c>
      <c r="E67" s="24" t="s">
        <v>4</v>
      </c>
      <c r="F67" s="28">
        <f ca="1">SUMIF('SAE Custeio'!$K$4:$L$535,PTRES!C67,'SAE Custeio'!$L$4:$L$535)</f>
        <v>247730.77000000002</v>
      </c>
    </row>
    <row r="68" spans="1:6" ht="24.95" customHeight="1" x14ac:dyDescent="0.2">
      <c r="A68" s="129"/>
      <c r="B68" s="129"/>
      <c r="C68" s="25">
        <v>174257</v>
      </c>
      <c r="D68" s="23" t="s">
        <v>145</v>
      </c>
      <c r="E68" s="24" t="s">
        <v>4</v>
      </c>
      <c r="F68" s="28">
        <f ca="1">SUMIF('SAE Custeio'!$K$4:$L$535,PTRES!C68,'SAE Custeio'!$L$4:$L$535)</f>
        <v>0</v>
      </c>
    </row>
    <row r="69" spans="1:6" ht="24.95" customHeight="1" x14ac:dyDescent="0.2">
      <c r="A69" s="129"/>
      <c r="B69" s="129"/>
      <c r="C69" s="25">
        <v>174262</v>
      </c>
      <c r="D69" s="23" t="s">
        <v>145</v>
      </c>
      <c r="E69" s="24" t="s">
        <v>4</v>
      </c>
      <c r="F69" s="28">
        <f ca="1">SUMIF('SAE Custeio'!$K$4:$L$535,PTRES!C69,'SAE Custeio'!$L$4:$L$535)</f>
        <v>0</v>
      </c>
    </row>
    <row r="70" spans="1:6" ht="24.95" customHeight="1" x14ac:dyDescent="0.2">
      <c r="A70" s="129"/>
      <c r="B70" s="129"/>
      <c r="C70" s="25">
        <v>174267</v>
      </c>
      <c r="D70" s="23" t="s">
        <v>147</v>
      </c>
      <c r="E70" s="24" t="s">
        <v>12</v>
      </c>
      <c r="F70" s="28">
        <f ca="1">SUMIF('SAE Investimento'!$K$4:$L$34,PTRES!C70,'SAE Investimento'!$L$4:$L$34)</f>
        <v>53991.83</v>
      </c>
    </row>
    <row r="71" spans="1:6" ht="24.95" customHeight="1" x14ac:dyDescent="0.2">
      <c r="A71" s="129"/>
      <c r="B71" s="129"/>
      <c r="C71" s="25">
        <v>174267</v>
      </c>
      <c r="D71" s="23" t="s">
        <v>145</v>
      </c>
      <c r="E71" s="24" t="s">
        <v>4</v>
      </c>
      <c r="F71" s="28">
        <f ca="1">SUMIF('SAE Custeio'!$K$4:$L$535,PTRES!C71,'SAE Custeio'!$L$4:$L$535)</f>
        <v>1715.29</v>
      </c>
    </row>
    <row r="72" spans="1:6" ht="24.95" customHeight="1" x14ac:dyDescent="0.2">
      <c r="A72" s="129"/>
      <c r="B72" s="129" t="s">
        <v>24</v>
      </c>
      <c r="C72" s="25">
        <v>174239</v>
      </c>
      <c r="D72" s="23" t="s">
        <v>147</v>
      </c>
      <c r="E72" s="24" t="s">
        <v>12</v>
      </c>
      <c r="F72" s="28">
        <f ca="1">SUMIF('SAE Investimento'!$K$4:$L$34,PTRES!C72,'SAE Investimento'!$L$4:$L$34)</f>
        <v>55343.3</v>
      </c>
    </row>
    <row r="73" spans="1:6" ht="24.95" customHeight="1" x14ac:dyDescent="0.2">
      <c r="A73" s="129"/>
      <c r="B73" s="129"/>
      <c r="C73" s="25">
        <v>174239</v>
      </c>
      <c r="D73" s="23" t="s">
        <v>145</v>
      </c>
      <c r="E73" s="24" t="s">
        <v>4</v>
      </c>
      <c r="F73" s="28">
        <f ca="1">SUMIF('SAE Custeio'!$K$4:$L$535,PTRES!C73,'SAE Custeio'!$L$4:$L$535)</f>
        <v>60621.23</v>
      </c>
    </row>
    <row r="74" spans="1:6" ht="24.95" customHeight="1" x14ac:dyDescent="0.2">
      <c r="A74" s="129" t="s">
        <v>25</v>
      </c>
      <c r="B74" s="129" t="s">
        <v>26</v>
      </c>
      <c r="C74" s="25">
        <v>174232</v>
      </c>
      <c r="D74" s="23" t="s">
        <v>147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29"/>
      <c r="B75" s="129"/>
      <c r="C75" s="25">
        <v>174232</v>
      </c>
      <c r="D75" s="23" t="s">
        <v>145</v>
      </c>
      <c r="E75" s="24" t="s">
        <v>4</v>
      </c>
      <c r="F75" s="28">
        <f ca="1">SUMIF('SAE Custeio'!$K$4:$L$535,PTRES!C75,'SAE Custeio'!$L$4:$L$535)</f>
        <v>157855.6</v>
      </c>
    </row>
    <row r="76" spans="1:6" ht="24.95" customHeight="1" x14ac:dyDescent="0.2">
      <c r="A76" s="129"/>
      <c r="B76" s="129"/>
      <c r="C76" s="25">
        <v>189939</v>
      </c>
      <c r="D76" s="23" t="s">
        <v>145</v>
      </c>
      <c r="E76" s="24" t="s">
        <v>4</v>
      </c>
      <c r="F76" s="28">
        <f ca="1">SUMIF('SAE Custeio'!$K$4:$L$535,PTRES!C76,'SAE Custeio'!$L$4:$L$535)</f>
        <v>64713.8</v>
      </c>
    </row>
    <row r="77" spans="1:6" ht="24.95" customHeight="1" x14ac:dyDescent="0.2">
      <c r="A77" s="129"/>
      <c r="B77" s="129" t="s">
        <v>27</v>
      </c>
      <c r="C77" s="25">
        <v>174224</v>
      </c>
      <c r="D77" s="23" t="s">
        <v>145</v>
      </c>
      <c r="E77" s="24" t="s">
        <v>4</v>
      </c>
      <c r="F77" s="28">
        <f ca="1">SUMIF('SAE Custeio'!$K$4:$L$535,PTRES!C77,'SAE Custeio'!$L$4:$L$535)</f>
        <v>564362.42000000004</v>
      </c>
    </row>
    <row r="78" spans="1:6" ht="24.95" customHeight="1" x14ac:dyDescent="0.2">
      <c r="A78" s="129"/>
      <c r="B78" s="129"/>
      <c r="C78" s="25">
        <v>174225</v>
      </c>
      <c r="D78" s="23" t="s">
        <v>145</v>
      </c>
      <c r="E78" s="24" t="s">
        <v>4</v>
      </c>
      <c r="F78" s="28">
        <f ca="1">SUMIF('SAE Custeio'!$K$4:$L$535,PTRES!C78,'SAE Custeio'!$L$4:$L$535)</f>
        <v>13661.21</v>
      </c>
    </row>
    <row r="79" spans="1:6" ht="24.95" customHeight="1" x14ac:dyDescent="0.2">
      <c r="A79" s="129"/>
      <c r="B79" s="129"/>
      <c r="C79" s="25">
        <v>188023</v>
      </c>
      <c r="D79" s="23" t="s">
        <v>145</v>
      </c>
      <c r="E79" s="24" t="s">
        <v>4</v>
      </c>
      <c r="F79" s="28">
        <f ca="1">SUMIF('SAE Custeio'!$K$4:$L$535,PTRES!C79,'SAE Custeio'!$L$4:$L$535)</f>
        <v>0</v>
      </c>
    </row>
    <row r="80" spans="1:6" ht="24.95" customHeight="1" x14ac:dyDescent="0.2">
      <c r="A80" s="129"/>
      <c r="B80" s="129"/>
      <c r="C80" s="25">
        <v>188024</v>
      </c>
      <c r="D80" s="23" t="s">
        <v>145</v>
      </c>
      <c r="E80" s="24" t="s">
        <v>4</v>
      </c>
      <c r="F80" s="28">
        <f ca="1">SUMIF('SAE Custeio'!$K$4:$L$535,PTRES!C80,'SAE Custeio'!$L$4:$L$535)</f>
        <v>0</v>
      </c>
    </row>
    <row r="81" spans="1:7" ht="24.95" customHeight="1" x14ac:dyDescent="0.2">
      <c r="A81" s="129"/>
      <c r="B81" s="23" t="s">
        <v>28</v>
      </c>
      <c r="C81" s="25">
        <v>174222</v>
      </c>
      <c r="D81" s="23" t="s">
        <v>146</v>
      </c>
      <c r="E81" s="24" t="s">
        <v>5</v>
      </c>
      <c r="F81" s="28">
        <f ca="1">SUMIF('SAE Custeio'!$K$4:$L$535,PTRES!C81,'SAE Custeio'!$L$4:$L$535)</f>
        <v>0</v>
      </c>
    </row>
    <row r="82" spans="1:7" ht="24.95" customHeight="1" x14ac:dyDescent="0.2">
      <c r="A82" s="129"/>
      <c r="B82" s="129" t="s">
        <v>29</v>
      </c>
      <c r="C82" s="25">
        <v>174223</v>
      </c>
      <c r="D82" s="23" t="s">
        <v>145</v>
      </c>
      <c r="E82" s="24" t="s">
        <v>4</v>
      </c>
      <c r="F82" s="28">
        <f ca="1">SUMIF('SAE Custeio'!$K$4:$L$535,PTRES!C82,'SAE Custeio'!$L$4:$L$535)</f>
        <v>0</v>
      </c>
    </row>
    <row r="83" spans="1:7" ht="24.95" customHeight="1" x14ac:dyDescent="0.2">
      <c r="A83" s="129"/>
      <c r="B83" s="129"/>
      <c r="C83" s="25">
        <v>174226</v>
      </c>
      <c r="D83" s="23" t="s">
        <v>145</v>
      </c>
      <c r="E83" s="24" t="s">
        <v>4</v>
      </c>
      <c r="F83" s="28">
        <f ca="1">SUMIF('SAE Custeio'!$K$4:$L$535,PTRES!C83,'SAE Custeio'!$L$4:$L$535)</f>
        <v>0</v>
      </c>
    </row>
    <row r="84" spans="1:7" ht="24.95" customHeight="1" x14ac:dyDescent="0.2">
      <c r="A84" s="129"/>
      <c r="B84" s="129"/>
      <c r="C84" s="25">
        <v>174227</v>
      </c>
      <c r="D84" s="23" t="s">
        <v>145</v>
      </c>
      <c r="E84" s="24" t="s">
        <v>4</v>
      </c>
      <c r="F84" s="28">
        <f ca="1">SUMIF('SAE Custeio'!$K$4:$L$535,PTRES!C84,'SAE Custeio'!$L$4:$L$535)</f>
        <v>1265404.1100000001</v>
      </c>
    </row>
    <row r="85" spans="1:7" ht="24.95" customHeight="1" x14ac:dyDescent="0.2">
      <c r="A85" s="129"/>
      <c r="B85" s="129"/>
      <c r="C85" s="25">
        <v>188022</v>
      </c>
      <c r="D85" s="23" t="s">
        <v>145</v>
      </c>
      <c r="E85" s="24" t="s">
        <v>4</v>
      </c>
      <c r="F85" s="28">
        <f ca="1">SUMIF('SAE Custeio'!$K$4:$L$535,PTRES!C85,'SAE Custeio'!$L$4:$L$535)</f>
        <v>0</v>
      </c>
    </row>
    <row r="86" spans="1:7" ht="24.95" customHeight="1" x14ac:dyDescent="0.2">
      <c r="A86" s="129"/>
      <c r="B86" s="129"/>
      <c r="C86" s="25">
        <v>188025</v>
      </c>
      <c r="D86" s="23" t="s">
        <v>145</v>
      </c>
      <c r="E86" s="24" t="s">
        <v>4</v>
      </c>
      <c r="F86" s="28">
        <f ca="1">SUMIF('SAE Custeio'!$K$4:$L$535,PTRES!C86,'SAE Custeio'!$L$4:$L$535)</f>
        <v>0</v>
      </c>
    </row>
    <row r="87" spans="1:7" ht="24.95" customHeight="1" x14ac:dyDescent="0.2">
      <c r="A87" s="129"/>
      <c r="B87" s="129"/>
      <c r="C87" s="25">
        <v>188026</v>
      </c>
      <c r="D87" s="23" t="s">
        <v>145</v>
      </c>
      <c r="E87" s="24" t="s">
        <v>4</v>
      </c>
      <c r="F87" s="28">
        <f ca="1">SUMIF('SAE Custeio'!$K$4:$L$535,PTRES!C87,'SAE Custeio'!$L$4:$L$535)</f>
        <v>0</v>
      </c>
    </row>
    <row r="88" spans="1:7" ht="24.95" customHeight="1" x14ac:dyDescent="0.2">
      <c r="A88" s="129"/>
      <c r="B88" s="23" t="s">
        <v>30</v>
      </c>
      <c r="C88" s="25">
        <v>174237</v>
      </c>
      <c r="D88" s="23" t="s">
        <v>145</v>
      </c>
      <c r="E88" s="24" t="s">
        <v>4</v>
      </c>
      <c r="F88" s="28">
        <f ca="1">SUMIF('SAE Custeio'!$K$4:$L$535,PTRES!C88,'SAE Custeio'!$L$4:$L$535)</f>
        <v>172148.78999999998</v>
      </c>
      <c r="G88" s="54"/>
    </row>
    <row r="89" spans="1:7" ht="24.95" customHeight="1" x14ac:dyDescent="0.2">
      <c r="A89" s="89" t="s">
        <v>176</v>
      </c>
      <c r="B89" s="87"/>
      <c r="C89" s="88"/>
      <c r="D89" s="87"/>
      <c r="E89" s="87"/>
      <c r="F89" s="90">
        <f ca="1">SUM(F3:F88)</f>
        <v>12249380.140000001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B70" sqref="B70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1" t="s">
        <v>170</v>
      </c>
    </row>
    <row r="3" spans="1:7" ht="45" x14ac:dyDescent="0.2">
      <c r="A3" s="130" t="s">
        <v>32</v>
      </c>
      <c r="B3" s="130"/>
      <c r="C3" s="30" t="s">
        <v>171</v>
      </c>
      <c r="D3" s="104" t="s">
        <v>0</v>
      </c>
      <c r="E3" s="104" t="s">
        <v>172</v>
      </c>
      <c r="F3" s="104" t="s">
        <v>173</v>
      </c>
      <c r="G3" s="2" t="s">
        <v>174</v>
      </c>
    </row>
    <row r="4" spans="1:7" ht="33.75" x14ac:dyDescent="0.2">
      <c r="A4" s="130"/>
      <c r="B4" s="130"/>
      <c r="C4" s="105" t="s">
        <v>1</v>
      </c>
      <c r="D4" s="106" t="s">
        <v>175</v>
      </c>
      <c r="E4" s="106" t="s">
        <v>175</v>
      </c>
      <c r="F4" s="106" t="s">
        <v>175</v>
      </c>
      <c r="G4" s="107" t="s">
        <v>175</v>
      </c>
    </row>
    <row r="5" spans="1:7" ht="22.5" x14ac:dyDescent="0.2">
      <c r="A5" s="129" t="s">
        <v>2</v>
      </c>
      <c r="B5" s="129" t="s">
        <v>3</v>
      </c>
      <c r="C5" s="98" t="s">
        <v>4</v>
      </c>
      <c r="D5" s="108">
        <v>1832000</v>
      </c>
      <c r="E5" s="108">
        <v>546472.65</v>
      </c>
      <c r="F5" s="108">
        <v>546472.65</v>
      </c>
      <c r="G5" s="109">
        <v>546472.65</v>
      </c>
    </row>
    <row r="6" spans="1:7" ht="22.5" x14ac:dyDescent="0.2">
      <c r="A6" s="129"/>
      <c r="B6" s="129"/>
      <c r="C6" s="98" t="s">
        <v>5</v>
      </c>
      <c r="D6" s="108">
        <v>5826364</v>
      </c>
      <c r="E6" s="108">
        <v>4737704.7</v>
      </c>
      <c r="F6" s="108">
        <v>4737704.7</v>
      </c>
      <c r="G6" s="109">
        <v>4737704.7</v>
      </c>
    </row>
    <row r="7" spans="1:7" x14ac:dyDescent="0.2">
      <c r="A7" s="129"/>
      <c r="B7" s="129"/>
      <c r="C7" s="3" t="s">
        <v>6</v>
      </c>
      <c r="D7" s="110">
        <v>7658364</v>
      </c>
      <c r="E7" s="110">
        <v>5284177.3499999996</v>
      </c>
      <c r="F7" s="110">
        <v>5284177.3499999996</v>
      </c>
      <c r="G7" s="111">
        <v>5284177.3499999996</v>
      </c>
    </row>
    <row r="8" spans="1:7" ht="22.5" x14ac:dyDescent="0.2">
      <c r="A8" s="129"/>
      <c r="B8" s="129" t="s">
        <v>7</v>
      </c>
      <c r="C8" s="98" t="s">
        <v>4</v>
      </c>
      <c r="D8" s="108">
        <v>119427</v>
      </c>
      <c r="E8" s="108">
        <v>113413.24</v>
      </c>
      <c r="F8" s="108">
        <v>110587.85</v>
      </c>
      <c r="G8" s="109">
        <v>110587.85</v>
      </c>
    </row>
    <row r="9" spans="1:7" x14ac:dyDescent="0.2">
      <c r="A9" s="129"/>
      <c r="B9" s="129"/>
      <c r="C9" s="3" t="s">
        <v>6</v>
      </c>
      <c r="D9" s="110">
        <v>119427</v>
      </c>
      <c r="E9" s="110">
        <v>113413.24</v>
      </c>
      <c r="F9" s="110">
        <v>110587.85</v>
      </c>
      <c r="G9" s="111">
        <v>110587.85</v>
      </c>
    </row>
    <row r="10" spans="1:7" ht="22.5" x14ac:dyDescent="0.2">
      <c r="A10" s="129"/>
      <c r="B10" s="129" t="s">
        <v>8</v>
      </c>
      <c r="C10" s="98" t="s">
        <v>4</v>
      </c>
      <c r="D10" s="108">
        <v>292262</v>
      </c>
      <c r="E10" s="108">
        <v>265735.5</v>
      </c>
      <c r="F10" s="108">
        <v>265735.5</v>
      </c>
      <c r="G10" s="109">
        <v>265735.5</v>
      </c>
    </row>
    <row r="11" spans="1:7" x14ac:dyDescent="0.2">
      <c r="A11" s="129"/>
      <c r="B11" s="129"/>
      <c r="C11" s="3" t="s">
        <v>6</v>
      </c>
      <c r="D11" s="110">
        <v>292262</v>
      </c>
      <c r="E11" s="110">
        <v>265735.5</v>
      </c>
      <c r="F11" s="110">
        <v>265735.5</v>
      </c>
      <c r="G11" s="111">
        <v>265735.5</v>
      </c>
    </row>
    <row r="12" spans="1:7" x14ac:dyDescent="0.2">
      <c r="A12" s="129"/>
      <c r="B12" s="129" t="s">
        <v>18</v>
      </c>
      <c r="C12" s="98" t="s">
        <v>12</v>
      </c>
      <c r="D12" s="108">
        <v>278139</v>
      </c>
      <c r="E12" s="108">
        <v>177290</v>
      </c>
      <c r="F12" s="108">
        <v>48590</v>
      </c>
      <c r="G12" s="109">
        <v>42090</v>
      </c>
    </row>
    <row r="13" spans="1:7" ht="22.5" x14ac:dyDescent="0.2">
      <c r="A13" s="129"/>
      <c r="B13" s="129"/>
      <c r="C13" s="98" t="s">
        <v>4</v>
      </c>
      <c r="D13" s="108">
        <v>3599872</v>
      </c>
      <c r="E13" s="108">
        <v>1461823.29</v>
      </c>
      <c r="F13" s="108">
        <v>1000252.64</v>
      </c>
      <c r="G13" s="109">
        <v>836058.67</v>
      </c>
    </row>
    <row r="14" spans="1:7" x14ac:dyDescent="0.2">
      <c r="A14" s="129"/>
      <c r="B14" s="129"/>
      <c r="C14" s="3" t="s">
        <v>6</v>
      </c>
      <c r="D14" s="110">
        <v>3878011</v>
      </c>
      <c r="E14" s="110">
        <v>1639113.29</v>
      </c>
      <c r="F14" s="110">
        <v>1048842.6399999999</v>
      </c>
      <c r="G14" s="111">
        <v>878148.67</v>
      </c>
    </row>
    <row r="15" spans="1:7" x14ac:dyDescent="0.2">
      <c r="A15" s="129"/>
      <c r="B15" s="129" t="s">
        <v>9</v>
      </c>
      <c r="C15" s="98" t="s">
        <v>12</v>
      </c>
      <c r="D15" s="108">
        <v>90000</v>
      </c>
      <c r="E15" s="108"/>
      <c r="F15" s="108"/>
      <c r="G15" s="109"/>
    </row>
    <row r="16" spans="1:7" ht="22.5" x14ac:dyDescent="0.2">
      <c r="A16" s="129"/>
      <c r="B16" s="129"/>
      <c r="C16" s="98" t="s">
        <v>4</v>
      </c>
      <c r="D16" s="108">
        <v>72470</v>
      </c>
      <c r="E16" s="108">
        <v>44290.14</v>
      </c>
      <c r="F16" s="108">
        <v>42790.14</v>
      </c>
      <c r="G16" s="109">
        <v>42548.78</v>
      </c>
    </row>
    <row r="17" spans="1:7" x14ac:dyDescent="0.2">
      <c r="A17" s="129"/>
      <c r="B17" s="129"/>
      <c r="C17" s="3" t="s">
        <v>6</v>
      </c>
      <c r="D17" s="110">
        <v>162470</v>
      </c>
      <c r="E17" s="110">
        <v>44290.14</v>
      </c>
      <c r="F17" s="110">
        <v>42790.14</v>
      </c>
      <c r="G17" s="111">
        <v>42548.78</v>
      </c>
    </row>
    <row r="18" spans="1:7" x14ac:dyDescent="0.2">
      <c r="A18" s="129" t="s">
        <v>10</v>
      </c>
      <c r="B18" s="129" t="s">
        <v>11</v>
      </c>
      <c r="C18" s="98" t="s">
        <v>12</v>
      </c>
      <c r="D18" s="108">
        <v>961257</v>
      </c>
      <c r="E18" s="108">
        <v>621553.80000000005</v>
      </c>
      <c r="F18" s="108">
        <v>608113.80000000005</v>
      </c>
      <c r="G18" s="109">
        <v>608113.80000000005</v>
      </c>
    </row>
    <row r="19" spans="1:7" ht="22.5" x14ac:dyDescent="0.2">
      <c r="A19" s="129"/>
      <c r="B19" s="129"/>
      <c r="C19" s="98" t="s">
        <v>4</v>
      </c>
      <c r="D19" s="108">
        <v>6965950</v>
      </c>
      <c r="E19" s="108">
        <v>799355.19</v>
      </c>
      <c r="F19" s="108">
        <v>484952.46</v>
      </c>
      <c r="G19" s="109">
        <v>477066.9</v>
      </c>
    </row>
    <row r="20" spans="1:7" x14ac:dyDescent="0.2">
      <c r="A20" s="129"/>
      <c r="B20" s="129"/>
      <c r="C20" s="3" t="s">
        <v>6</v>
      </c>
      <c r="D20" s="110">
        <v>7927207</v>
      </c>
      <c r="E20" s="110">
        <v>1420908.99</v>
      </c>
      <c r="F20" s="110">
        <v>1093066.26</v>
      </c>
      <c r="G20" s="111">
        <v>1085180.7</v>
      </c>
    </row>
    <row r="21" spans="1:7" x14ac:dyDescent="0.2">
      <c r="A21" s="129"/>
      <c r="B21" s="129" t="s">
        <v>13</v>
      </c>
      <c r="C21" s="98" t="s">
        <v>12</v>
      </c>
      <c r="D21" s="108">
        <v>675347</v>
      </c>
      <c r="E21" s="108">
        <v>306107.14</v>
      </c>
      <c r="F21" s="108">
        <v>153069.14000000001</v>
      </c>
      <c r="G21" s="109">
        <v>153069.14000000001</v>
      </c>
    </row>
    <row r="22" spans="1:7" ht="22.5" x14ac:dyDescent="0.2">
      <c r="A22" s="129"/>
      <c r="B22" s="129"/>
      <c r="C22" s="98" t="s">
        <v>4</v>
      </c>
      <c r="D22" s="108">
        <v>3089464</v>
      </c>
      <c r="E22" s="108">
        <v>1733426.32</v>
      </c>
      <c r="F22" s="108">
        <v>1188296.75</v>
      </c>
      <c r="G22" s="109">
        <v>1176808.8999999999</v>
      </c>
    </row>
    <row r="23" spans="1:7" x14ac:dyDescent="0.2">
      <c r="A23" s="129"/>
      <c r="B23" s="129"/>
      <c r="C23" s="3" t="s">
        <v>6</v>
      </c>
      <c r="D23" s="110">
        <v>3764811</v>
      </c>
      <c r="E23" s="110">
        <v>2039533.46</v>
      </c>
      <c r="F23" s="110">
        <v>1341365.8899999999</v>
      </c>
      <c r="G23" s="111">
        <v>1329878.04</v>
      </c>
    </row>
    <row r="24" spans="1:7" x14ac:dyDescent="0.2">
      <c r="A24" s="129"/>
      <c r="B24" s="129" t="s">
        <v>14</v>
      </c>
      <c r="C24" s="98" t="s">
        <v>12</v>
      </c>
      <c r="D24" s="108">
        <v>181964</v>
      </c>
      <c r="E24" s="108">
        <v>153600.41</v>
      </c>
      <c r="F24" s="108">
        <v>74160.41</v>
      </c>
      <c r="G24" s="109">
        <v>66160.41</v>
      </c>
    </row>
    <row r="25" spans="1:7" ht="22.5" x14ac:dyDescent="0.2">
      <c r="A25" s="129"/>
      <c r="B25" s="129"/>
      <c r="C25" s="98" t="s">
        <v>4</v>
      </c>
      <c r="D25" s="108">
        <v>3716585</v>
      </c>
      <c r="E25" s="108">
        <v>1952439.3</v>
      </c>
      <c r="F25" s="108">
        <v>1434999.7</v>
      </c>
      <c r="G25" s="109">
        <v>1277493.9099999999</v>
      </c>
    </row>
    <row r="26" spans="1:7" x14ac:dyDescent="0.2">
      <c r="A26" s="129"/>
      <c r="B26" s="129"/>
      <c r="C26" s="3" t="s">
        <v>6</v>
      </c>
      <c r="D26" s="110">
        <v>3898549</v>
      </c>
      <c r="E26" s="110">
        <v>2106039.71</v>
      </c>
      <c r="F26" s="110">
        <v>1509160.11</v>
      </c>
      <c r="G26" s="111">
        <v>1343654.32</v>
      </c>
    </row>
    <row r="27" spans="1:7" x14ac:dyDescent="0.2">
      <c r="A27" s="129"/>
      <c r="B27" s="129" t="s">
        <v>15</v>
      </c>
      <c r="C27" s="98" t="s">
        <v>12</v>
      </c>
      <c r="D27" s="108">
        <v>1128569</v>
      </c>
      <c r="E27" s="108">
        <v>886916.96</v>
      </c>
      <c r="F27" s="108"/>
      <c r="G27" s="109"/>
    </row>
    <row r="28" spans="1:7" ht="22.5" x14ac:dyDescent="0.2">
      <c r="A28" s="129"/>
      <c r="B28" s="129"/>
      <c r="C28" s="98" t="s">
        <v>4</v>
      </c>
      <c r="D28" s="108">
        <v>3203792</v>
      </c>
      <c r="E28" s="108">
        <v>1670094.09</v>
      </c>
      <c r="F28" s="108">
        <v>1204200.42</v>
      </c>
      <c r="G28" s="109">
        <v>1190113.01</v>
      </c>
    </row>
    <row r="29" spans="1:7" x14ac:dyDescent="0.2">
      <c r="A29" s="129"/>
      <c r="B29" s="129"/>
      <c r="C29" s="3" t="s">
        <v>6</v>
      </c>
      <c r="D29" s="110">
        <v>4332361</v>
      </c>
      <c r="E29" s="110">
        <v>2557011.0499999998</v>
      </c>
      <c r="F29" s="110">
        <v>1204200.42</v>
      </c>
      <c r="G29" s="111">
        <v>1190113.01</v>
      </c>
    </row>
    <row r="30" spans="1:7" x14ac:dyDescent="0.2">
      <c r="A30" s="129"/>
      <c r="B30" s="129" t="s">
        <v>16</v>
      </c>
      <c r="C30" s="98" t="s">
        <v>12</v>
      </c>
      <c r="D30" s="108">
        <v>120089</v>
      </c>
      <c r="E30" s="108">
        <v>93309.99</v>
      </c>
      <c r="F30" s="108">
        <v>51999.99</v>
      </c>
      <c r="G30" s="109">
        <v>51999.99</v>
      </c>
    </row>
    <row r="31" spans="1:7" ht="22.5" x14ac:dyDescent="0.2">
      <c r="A31" s="129"/>
      <c r="B31" s="129"/>
      <c r="C31" s="98" t="s">
        <v>4</v>
      </c>
      <c r="D31" s="108">
        <v>699548</v>
      </c>
      <c r="E31" s="108">
        <v>470656.16</v>
      </c>
      <c r="F31" s="108">
        <v>346616.92</v>
      </c>
      <c r="G31" s="109">
        <v>310377.33</v>
      </c>
    </row>
    <row r="32" spans="1:7" x14ac:dyDescent="0.2">
      <c r="A32" s="129"/>
      <c r="B32" s="129"/>
      <c r="C32" s="3" t="s">
        <v>6</v>
      </c>
      <c r="D32" s="110">
        <v>819637</v>
      </c>
      <c r="E32" s="110">
        <v>563966.15</v>
      </c>
      <c r="F32" s="110">
        <v>398616.91</v>
      </c>
      <c r="G32" s="111">
        <v>362377.32</v>
      </c>
    </row>
    <row r="33" spans="1:7" x14ac:dyDescent="0.2">
      <c r="A33" s="129" t="s">
        <v>17</v>
      </c>
      <c r="B33" s="129" t="s">
        <v>19</v>
      </c>
      <c r="C33" s="98" t="s">
        <v>12</v>
      </c>
      <c r="D33" s="108">
        <v>247703</v>
      </c>
      <c r="E33" s="108">
        <v>203111</v>
      </c>
      <c r="F33" s="108">
        <v>70501</v>
      </c>
      <c r="G33" s="109">
        <v>70501</v>
      </c>
    </row>
    <row r="34" spans="1:7" ht="22.5" x14ac:dyDescent="0.2">
      <c r="A34" s="129"/>
      <c r="B34" s="129"/>
      <c r="C34" s="98" t="s">
        <v>4</v>
      </c>
      <c r="D34" s="108">
        <v>6451547</v>
      </c>
      <c r="E34" s="108">
        <v>4936489.09</v>
      </c>
      <c r="F34" s="108">
        <v>3522048.24</v>
      </c>
      <c r="G34" s="109">
        <v>3230040.01</v>
      </c>
    </row>
    <row r="35" spans="1:7" x14ac:dyDescent="0.2">
      <c r="A35" s="129"/>
      <c r="B35" s="129"/>
      <c r="C35" s="3" t="s">
        <v>6</v>
      </c>
      <c r="D35" s="110">
        <v>6699250</v>
      </c>
      <c r="E35" s="110">
        <v>5139600.09</v>
      </c>
      <c r="F35" s="110">
        <v>3592549.24</v>
      </c>
      <c r="G35" s="111">
        <v>3300541.01</v>
      </c>
    </row>
    <row r="36" spans="1:7" x14ac:dyDescent="0.2">
      <c r="A36" s="129"/>
      <c r="B36" s="129" t="s">
        <v>20</v>
      </c>
      <c r="C36" s="98" t="s">
        <v>12</v>
      </c>
      <c r="D36" s="108">
        <v>121442</v>
      </c>
      <c r="E36" s="108">
        <v>77589.149999999994</v>
      </c>
      <c r="F36" s="108">
        <v>26939.15</v>
      </c>
      <c r="G36" s="109">
        <v>26939.15</v>
      </c>
    </row>
    <row r="37" spans="1:7" ht="22.5" x14ac:dyDescent="0.2">
      <c r="A37" s="129"/>
      <c r="B37" s="129"/>
      <c r="C37" s="98" t="s">
        <v>4</v>
      </c>
      <c r="D37" s="108">
        <v>6592339</v>
      </c>
      <c r="E37" s="108">
        <v>4964206.68</v>
      </c>
      <c r="F37" s="108">
        <v>3286151.97</v>
      </c>
      <c r="G37" s="109">
        <v>2944395.56</v>
      </c>
    </row>
    <row r="38" spans="1:7" x14ac:dyDescent="0.2">
      <c r="A38" s="129"/>
      <c r="B38" s="129"/>
      <c r="C38" s="3" t="s">
        <v>6</v>
      </c>
      <c r="D38" s="110">
        <v>6713781</v>
      </c>
      <c r="E38" s="110">
        <v>5041795.83</v>
      </c>
      <c r="F38" s="110">
        <v>3313091.12</v>
      </c>
      <c r="G38" s="111">
        <v>2971334.71</v>
      </c>
    </row>
    <row r="39" spans="1:7" ht="22.5" x14ac:dyDescent="0.2">
      <c r="A39" s="129" t="s">
        <v>21</v>
      </c>
      <c r="B39" s="129" t="s">
        <v>22</v>
      </c>
      <c r="C39" s="98" t="s">
        <v>4</v>
      </c>
      <c r="D39" s="108">
        <v>1218532</v>
      </c>
      <c r="E39" s="108"/>
      <c r="F39" s="108"/>
      <c r="G39" s="109"/>
    </row>
    <row r="40" spans="1:7" x14ac:dyDescent="0.2">
      <c r="A40" s="129"/>
      <c r="B40" s="129"/>
      <c r="C40" s="3" t="s">
        <v>6</v>
      </c>
      <c r="D40" s="110">
        <v>1218532</v>
      </c>
      <c r="E40" s="110"/>
      <c r="F40" s="110"/>
      <c r="G40" s="111"/>
    </row>
    <row r="41" spans="1:7" x14ac:dyDescent="0.2">
      <c r="A41" s="129"/>
      <c r="B41" s="129" t="s">
        <v>23</v>
      </c>
      <c r="C41" s="98" t="s">
        <v>12</v>
      </c>
      <c r="D41" s="108">
        <v>401466</v>
      </c>
      <c r="E41" s="108">
        <v>131415.54</v>
      </c>
      <c r="F41" s="108">
        <v>75306</v>
      </c>
      <c r="G41" s="109">
        <v>75306</v>
      </c>
    </row>
    <row r="42" spans="1:7" ht="22.5" x14ac:dyDescent="0.2">
      <c r="A42" s="129"/>
      <c r="B42" s="129"/>
      <c r="C42" s="98" t="s">
        <v>4</v>
      </c>
      <c r="D42" s="108">
        <v>5298585</v>
      </c>
      <c r="E42" s="108">
        <v>4259589.84</v>
      </c>
      <c r="F42" s="108">
        <v>3763031.5</v>
      </c>
      <c r="G42" s="109">
        <v>3724176.53</v>
      </c>
    </row>
    <row r="43" spans="1:7" x14ac:dyDescent="0.2">
      <c r="A43" s="129"/>
      <c r="B43" s="129"/>
      <c r="C43" s="3" t="s">
        <v>6</v>
      </c>
      <c r="D43" s="110">
        <v>5700051</v>
      </c>
      <c r="E43" s="110">
        <v>4391005.38</v>
      </c>
      <c r="F43" s="110">
        <v>3838337.5</v>
      </c>
      <c r="G43" s="111">
        <v>3799482.53</v>
      </c>
    </row>
    <row r="44" spans="1:7" x14ac:dyDescent="0.2">
      <c r="A44" s="129"/>
      <c r="B44" s="129" t="s">
        <v>24</v>
      </c>
      <c r="C44" s="98" t="s">
        <v>12</v>
      </c>
      <c r="D44" s="108">
        <v>409819</v>
      </c>
      <c r="E44" s="108">
        <v>322437.83</v>
      </c>
      <c r="F44" s="108">
        <v>54529.5</v>
      </c>
      <c r="G44" s="109">
        <v>53735.88</v>
      </c>
    </row>
    <row r="45" spans="1:7" ht="22.5" x14ac:dyDescent="0.2">
      <c r="A45" s="129"/>
      <c r="B45" s="129"/>
      <c r="C45" s="98" t="s">
        <v>4</v>
      </c>
      <c r="D45" s="108">
        <v>4889267</v>
      </c>
      <c r="E45" s="108">
        <v>4056672.5</v>
      </c>
      <c r="F45" s="108">
        <v>2483209.9500000002</v>
      </c>
      <c r="G45" s="109">
        <v>2391287.92</v>
      </c>
    </row>
    <row r="46" spans="1:7" x14ac:dyDescent="0.2">
      <c r="A46" s="129"/>
      <c r="B46" s="129"/>
      <c r="C46" s="3" t="s">
        <v>6</v>
      </c>
      <c r="D46" s="110">
        <v>5299086</v>
      </c>
      <c r="E46" s="110">
        <v>4379110.33</v>
      </c>
      <c r="F46" s="110">
        <v>2537739.4500000002</v>
      </c>
      <c r="G46" s="111">
        <v>2445023.7999999998</v>
      </c>
    </row>
    <row r="47" spans="1:7" x14ac:dyDescent="0.2">
      <c r="A47" s="129" t="s">
        <v>25</v>
      </c>
      <c r="B47" s="129" t="s">
        <v>26</v>
      </c>
      <c r="C47" s="98" t="s">
        <v>12</v>
      </c>
      <c r="D47" s="108">
        <v>1223354</v>
      </c>
      <c r="E47" s="108">
        <v>614523.85</v>
      </c>
      <c r="F47" s="108">
        <v>166880.85</v>
      </c>
      <c r="G47" s="109">
        <v>166880.85</v>
      </c>
    </row>
    <row r="48" spans="1:7" ht="22.5" x14ac:dyDescent="0.2">
      <c r="A48" s="129"/>
      <c r="B48" s="129"/>
      <c r="C48" s="98" t="s">
        <v>4</v>
      </c>
      <c r="D48" s="108">
        <v>28557111</v>
      </c>
      <c r="E48" s="108">
        <v>25134674.609999999</v>
      </c>
      <c r="F48" s="108">
        <v>24221283.800000001</v>
      </c>
      <c r="G48" s="109">
        <v>23873982.309999999</v>
      </c>
    </row>
    <row r="49" spans="1:7" x14ac:dyDescent="0.2">
      <c r="A49" s="129"/>
      <c r="B49" s="129"/>
      <c r="C49" s="3" t="s">
        <v>6</v>
      </c>
      <c r="D49" s="110">
        <v>29780465</v>
      </c>
      <c r="E49" s="110">
        <v>25749198.460000001</v>
      </c>
      <c r="F49" s="110">
        <v>24388164.649999999</v>
      </c>
      <c r="G49" s="111">
        <v>24040863.16</v>
      </c>
    </row>
    <row r="50" spans="1:7" ht="22.5" x14ac:dyDescent="0.2">
      <c r="A50" s="129"/>
      <c r="B50" s="129" t="s">
        <v>27</v>
      </c>
      <c r="C50" s="98" t="s">
        <v>4</v>
      </c>
      <c r="D50" s="108">
        <v>24199768</v>
      </c>
      <c r="E50" s="108">
        <v>23228668.309999999</v>
      </c>
      <c r="F50" s="108">
        <v>21398786.559999999</v>
      </c>
      <c r="G50" s="109">
        <v>21317512.379999999</v>
      </c>
    </row>
    <row r="51" spans="1:7" x14ac:dyDescent="0.2">
      <c r="A51" s="129"/>
      <c r="B51" s="129"/>
      <c r="C51" s="3" t="s">
        <v>6</v>
      </c>
      <c r="D51" s="110">
        <v>24199768</v>
      </c>
      <c r="E51" s="110">
        <v>23228668.309999999</v>
      </c>
      <c r="F51" s="110">
        <v>21398786.559999999</v>
      </c>
      <c r="G51" s="111">
        <v>21317512.379999999</v>
      </c>
    </row>
    <row r="52" spans="1:7" ht="22.5" x14ac:dyDescent="0.2">
      <c r="A52" s="129"/>
      <c r="B52" s="129" t="s">
        <v>28</v>
      </c>
      <c r="C52" s="98" t="s">
        <v>5</v>
      </c>
      <c r="D52" s="108">
        <v>347931976</v>
      </c>
      <c r="E52" s="108">
        <v>326316466.5</v>
      </c>
      <c r="F52" s="108">
        <v>320033128.11000001</v>
      </c>
      <c r="G52" s="109">
        <v>313082493.04000002</v>
      </c>
    </row>
    <row r="53" spans="1:7" x14ac:dyDescent="0.2">
      <c r="A53" s="129"/>
      <c r="B53" s="129"/>
      <c r="C53" s="3" t="s">
        <v>6</v>
      </c>
      <c r="D53" s="110">
        <v>347931976</v>
      </c>
      <c r="E53" s="110">
        <v>326316466.5</v>
      </c>
      <c r="F53" s="110">
        <v>320033128.11000001</v>
      </c>
      <c r="G53" s="111">
        <v>313082493.04000002</v>
      </c>
    </row>
    <row r="54" spans="1:7" ht="22.5" x14ac:dyDescent="0.2">
      <c r="A54" s="129"/>
      <c r="B54" s="129" t="s">
        <v>29</v>
      </c>
      <c r="C54" s="98" t="s">
        <v>4</v>
      </c>
      <c r="D54" s="108">
        <v>22780134</v>
      </c>
      <c r="E54" s="108">
        <v>16689818.43</v>
      </c>
      <c r="F54" s="108">
        <v>15292904.4</v>
      </c>
      <c r="G54" s="109">
        <v>15286806.390000001</v>
      </c>
    </row>
    <row r="55" spans="1:7" x14ac:dyDescent="0.2">
      <c r="A55" s="129"/>
      <c r="B55" s="129"/>
      <c r="C55" s="3" t="s">
        <v>6</v>
      </c>
      <c r="D55" s="110">
        <v>22780134</v>
      </c>
      <c r="E55" s="110">
        <v>16689818.43</v>
      </c>
      <c r="F55" s="110">
        <v>15292904.4</v>
      </c>
      <c r="G55" s="111">
        <v>15286806.390000001</v>
      </c>
    </row>
    <row r="56" spans="1:7" ht="22.5" x14ac:dyDescent="0.2">
      <c r="A56" s="129"/>
      <c r="B56" s="129" t="s">
        <v>30</v>
      </c>
      <c r="C56" s="98" t="s">
        <v>4</v>
      </c>
      <c r="D56" s="108">
        <v>832423</v>
      </c>
      <c r="E56" s="108">
        <v>459232.35</v>
      </c>
      <c r="F56" s="108">
        <v>278983.59000000003</v>
      </c>
      <c r="G56" s="109">
        <v>267741.03000000003</v>
      </c>
    </row>
    <row r="57" spans="1:7" x14ac:dyDescent="0.2">
      <c r="A57" s="129"/>
      <c r="B57" s="129"/>
      <c r="C57" s="3" t="s">
        <v>6</v>
      </c>
      <c r="D57" s="110">
        <v>832423</v>
      </c>
      <c r="E57" s="110">
        <v>459232.35</v>
      </c>
      <c r="F57" s="110">
        <v>278983.59000000003</v>
      </c>
      <c r="G57" s="111">
        <v>267741.03000000003</v>
      </c>
    </row>
    <row r="58" spans="1:7" x14ac:dyDescent="0.2">
      <c r="A58" s="3" t="s">
        <v>6</v>
      </c>
      <c r="B58" s="3"/>
      <c r="C58" s="3"/>
      <c r="D58" s="110">
        <v>484008565</v>
      </c>
      <c r="E58" s="110">
        <v>427429084.56</v>
      </c>
      <c r="F58" s="110">
        <v>406972227.69</v>
      </c>
      <c r="G58" s="111">
        <v>398404199.58999997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3" sqref="M3:M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235</v>
      </c>
    </row>
    <row r="2" spans="1:13" ht="15" customHeight="1" thickBot="1" x14ac:dyDescent="0.25">
      <c r="L2" s="74" t="s">
        <v>177</v>
      </c>
      <c r="M2" s="91" t="s">
        <v>334</v>
      </c>
    </row>
    <row r="3" spans="1:13" ht="45" customHeight="1" x14ac:dyDescent="0.2">
      <c r="A3" s="152" t="s">
        <v>32</v>
      </c>
      <c r="B3" s="154" t="s">
        <v>36</v>
      </c>
      <c r="C3" s="156" t="s">
        <v>43</v>
      </c>
      <c r="D3" s="157" t="s">
        <v>149</v>
      </c>
      <c r="E3" s="157" t="s">
        <v>150</v>
      </c>
      <c r="F3" s="137" t="s">
        <v>40</v>
      </c>
      <c r="G3" s="146" t="s">
        <v>151</v>
      </c>
      <c r="H3" s="146" t="s">
        <v>152</v>
      </c>
      <c r="I3" s="148" t="s">
        <v>148</v>
      </c>
      <c r="J3" s="159" t="s">
        <v>34</v>
      </c>
      <c r="K3" s="139" t="s">
        <v>39</v>
      </c>
      <c r="L3" s="159" t="s">
        <v>35</v>
      </c>
      <c r="M3" s="150" t="s">
        <v>42</v>
      </c>
    </row>
    <row r="4" spans="1:13" ht="13.5" thickBot="1" x14ac:dyDescent="0.25">
      <c r="A4" s="153"/>
      <c r="B4" s="155"/>
      <c r="C4" s="155"/>
      <c r="D4" s="158"/>
      <c r="E4" s="158"/>
      <c r="F4" s="138"/>
      <c r="G4" s="147"/>
      <c r="H4" s="147"/>
      <c r="I4" s="149"/>
      <c r="J4" s="158"/>
      <c r="K4" s="138"/>
      <c r="L4" s="158"/>
      <c r="M4" s="151"/>
    </row>
    <row r="5" spans="1:13" ht="22.5" x14ac:dyDescent="0.2">
      <c r="A5" s="140" t="s">
        <v>2</v>
      </c>
      <c r="B5" s="143" t="s">
        <v>3</v>
      </c>
      <c r="C5" s="38" t="s">
        <v>4</v>
      </c>
      <c r="D5" s="39">
        <f>BASE!D5</f>
        <v>1832000</v>
      </c>
      <c r="E5" s="39">
        <f>BASE!E5</f>
        <v>546472.65</v>
      </c>
      <c r="F5" s="40">
        <f>E5/D5</f>
        <v>0.29829293122270745</v>
      </c>
      <c r="G5" s="39">
        <f ca="1">PTRES!F3+PTRES!F5+PTRES!F7</f>
        <v>32177.449999999997</v>
      </c>
      <c r="H5" s="39">
        <f ca="1">D5-E5-G5</f>
        <v>1253349.9000000001</v>
      </c>
      <c r="I5" s="40">
        <f t="shared" ref="I5:I11" ca="1" si="0">(E5+G5)/D5</f>
        <v>0.31585704148471616</v>
      </c>
      <c r="J5" s="39">
        <f>BASE!F5</f>
        <v>546472.65</v>
      </c>
      <c r="K5" s="40">
        <f t="shared" ref="K5:K37" si="1">J5/D5</f>
        <v>0.29829293122270745</v>
      </c>
      <c r="L5" s="41">
        <f>BASE!G5</f>
        <v>546472.65</v>
      </c>
      <c r="M5" s="42">
        <f t="shared" ref="M5:M37" si="2">L5/D5</f>
        <v>0.29829293122270745</v>
      </c>
    </row>
    <row r="6" spans="1:13" ht="22.5" x14ac:dyDescent="0.2">
      <c r="A6" s="141"/>
      <c r="B6" s="144"/>
      <c r="C6" s="31" t="s">
        <v>5</v>
      </c>
      <c r="D6" s="32">
        <f>BASE!D6</f>
        <v>5826364</v>
      </c>
      <c r="E6" s="32">
        <f>BASE!E6</f>
        <v>4737704.7</v>
      </c>
      <c r="F6" s="33">
        <f t="shared" ref="F6:F58" si="3">E6/D6</f>
        <v>0.81314945307227637</v>
      </c>
      <c r="G6" s="32">
        <f ca="1">PTRES!F4+PTRES!F6+PTRES!F8</f>
        <v>32177.449999999997</v>
      </c>
      <c r="H6" s="32">
        <f ca="1">D6-E6-G6</f>
        <v>1056481.8499999999</v>
      </c>
      <c r="I6" s="33">
        <f t="shared" ca="1" si="0"/>
        <v>0.81867218560323396</v>
      </c>
      <c r="J6" s="32">
        <f>BASE!F6</f>
        <v>4737704.7</v>
      </c>
      <c r="K6" s="33">
        <f t="shared" si="1"/>
        <v>0.81314945307227637</v>
      </c>
      <c r="L6" s="34">
        <f>BASE!G6</f>
        <v>4737704.7</v>
      </c>
      <c r="M6" s="43">
        <f t="shared" si="2"/>
        <v>0.81314945307227637</v>
      </c>
    </row>
    <row r="7" spans="1:13" ht="15.95" customHeight="1" x14ac:dyDescent="0.2">
      <c r="A7" s="141"/>
      <c r="B7" s="144"/>
      <c r="C7" s="35" t="s">
        <v>6</v>
      </c>
      <c r="D7" s="36">
        <f>SUM(D5:D6)</f>
        <v>7658364</v>
      </c>
      <c r="E7" s="36">
        <f>SUM(E5:E6)</f>
        <v>5284177.3500000006</v>
      </c>
      <c r="F7" s="37">
        <f t="shared" si="3"/>
        <v>0.68998775064752738</v>
      </c>
      <c r="G7" s="77">
        <f ca="1">SUM(G5:G6)</f>
        <v>64354.899999999994</v>
      </c>
      <c r="H7" s="75">
        <f ca="1">SUM(H5:H6)</f>
        <v>2309831.75</v>
      </c>
      <c r="I7" s="76">
        <f t="shared" ca="1" si="0"/>
        <v>0.6983909683582552</v>
      </c>
      <c r="J7" s="36">
        <f>SUM(J5:J6)</f>
        <v>5284177.3500000006</v>
      </c>
      <c r="K7" s="37">
        <f t="shared" si="1"/>
        <v>0.68998775064752738</v>
      </c>
      <c r="L7" s="36">
        <f>SUM(L5:L6)</f>
        <v>5284177.3500000006</v>
      </c>
      <c r="M7" s="44">
        <f t="shared" si="2"/>
        <v>0.68998775064752738</v>
      </c>
    </row>
    <row r="8" spans="1:13" ht="22.5" customHeight="1" x14ac:dyDescent="0.2">
      <c r="A8" s="141"/>
      <c r="B8" s="144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1"/>
      <c r="B9" s="144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1"/>
      <c r="B10" s="144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22206.9</v>
      </c>
      <c r="H10" s="32">
        <f ca="1">D10-E10-G10</f>
        <v>4319.5999999999985</v>
      </c>
      <c r="I10" s="33">
        <f t="shared" ca="1" si="0"/>
        <v>0.98522011072257087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1"/>
      <c r="B11" s="144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22206.9</v>
      </c>
      <c r="H11" s="77">
        <f ca="1">H10</f>
        <v>4319.5999999999985</v>
      </c>
      <c r="I11" s="78">
        <f t="shared" ca="1" si="0"/>
        <v>0.98522011072257087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1"/>
      <c r="B12" s="144" t="s">
        <v>18</v>
      </c>
      <c r="C12" s="31" t="s">
        <v>12</v>
      </c>
      <c r="D12" s="32">
        <f>BASE!D12</f>
        <v>278139</v>
      </c>
      <c r="E12" s="32">
        <f>BASE!E12</f>
        <v>177290</v>
      </c>
      <c r="F12" s="33">
        <f t="shared" si="3"/>
        <v>0.63741510539694179</v>
      </c>
      <c r="G12" s="32">
        <f ca="1">PTRES!F16+PTRES!F18</f>
        <v>31556.98</v>
      </c>
      <c r="H12" s="32">
        <f ca="1">D12-E12-G12</f>
        <v>69292.02</v>
      </c>
      <c r="I12" s="33">
        <f t="shared" ref="I12:I48" ca="1" si="4">(E12+G12)/D12</f>
        <v>0.75087269314982796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1"/>
      <c r="B13" s="144"/>
      <c r="C13" s="31" t="s">
        <v>4</v>
      </c>
      <c r="D13" s="32">
        <f>BASE!D13</f>
        <v>3599872</v>
      </c>
      <c r="E13" s="32">
        <f>BASE!E13</f>
        <v>1461823.29</v>
      </c>
      <c r="F13" s="33">
        <f t="shared" si="3"/>
        <v>0.40607646327424979</v>
      </c>
      <c r="G13" s="32">
        <f ca="1">PTRES!F15+PTRES!F17+PTRES!F19</f>
        <v>176506.98</v>
      </c>
      <c r="H13" s="32">
        <f ca="1">D13-E13-G13</f>
        <v>1961541.73</v>
      </c>
      <c r="I13" s="33">
        <f t="shared" ca="1" si="4"/>
        <v>0.45510792328171668</v>
      </c>
      <c r="J13" s="32">
        <f>BASE!F13</f>
        <v>1000252.64</v>
      </c>
      <c r="K13" s="33">
        <f t="shared" si="1"/>
        <v>0.27785783494524252</v>
      </c>
      <c r="L13" s="34">
        <f>BASE!G13</f>
        <v>836058.67</v>
      </c>
      <c r="M13" s="43">
        <f t="shared" si="2"/>
        <v>0.2322467771076305</v>
      </c>
    </row>
    <row r="14" spans="1:13" ht="15.95" customHeight="1" x14ac:dyDescent="0.2">
      <c r="A14" s="141"/>
      <c r="B14" s="160"/>
      <c r="C14" s="35" t="s">
        <v>6</v>
      </c>
      <c r="D14" s="36">
        <f>SUM(D12:D13)</f>
        <v>3878011</v>
      </c>
      <c r="E14" s="36">
        <f>SUM(E12:E13)</f>
        <v>1639113.29</v>
      </c>
      <c r="F14" s="37">
        <f t="shared" si="3"/>
        <v>0.42266855096594619</v>
      </c>
      <c r="G14" s="77">
        <f ca="1">SUM(G12:G13)</f>
        <v>208063.96000000002</v>
      </c>
      <c r="H14" s="77">
        <f ca="1">SUM(H12:H13)</f>
        <v>2030833.75</v>
      </c>
      <c r="I14" s="78">
        <f t="shared" ca="1" si="4"/>
        <v>0.47632078660942428</v>
      </c>
      <c r="J14" s="36">
        <f>SUM(J12:J13)</f>
        <v>1048842.6400000001</v>
      </c>
      <c r="K14" s="37">
        <f t="shared" si="1"/>
        <v>0.27045891308714703</v>
      </c>
      <c r="L14" s="36">
        <f>SUM(L12:L13)</f>
        <v>878148.67</v>
      </c>
      <c r="M14" s="44">
        <f t="shared" si="2"/>
        <v>0.22644305805218193</v>
      </c>
    </row>
    <row r="15" spans="1:13" ht="15.95" customHeight="1" x14ac:dyDescent="0.2">
      <c r="A15" s="141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1"/>
      <c r="B16" s="161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2"/>
      <c r="B17" s="162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0" t="s">
        <v>10</v>
      </c>
      <c r="B18" s="143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1"/>
      <c r="B19" s="144"/>
      <c r="C19" s="31" t="s">
        <v>4</v>
      </c>
      <c r="D19" s="32">
        <f>BASE!D19</f>
        <v>6965950</v>
      </c>
      <c r="E19" s="32">
        <f>BASE!E19</f>
        <v>799355.19</v>
      </c>
      <c r="F19" s="33">
        <f t="shared" si="3"/>
        <v>0.11475178403519978</v>
      </c>
      <c r="G19" s="32">
        <f ca="1">PTRES!F21+PTRES!F22+PTRES!F24+PTRES!F26+PTRES!F27+PTRES!F28+PTRES!F29+PTRES!F30+PTRES!F31</f>
        <v>5600000</v>
      </c>
      <c r="H19" s="32">
        <f ca="1">D19-E19-G19</f>
        <v>566594.81000000052</v>
      </c>
      <c r="I19" s="33">
        <f t="shared" ca="1" si="4"/>
        <v>0.91866223415327408</v>
      </c>
      <c r="J19" s="32">
        <f>BASE!F19</f>
        <v>484952.46</v>
      </c>
      <c r="K19" s="33">
        <f t="shared" si="1"/>
        <v>6.961756257222633E-2</v>
      </c>
      <c r="L19" s="34">
        <f>BASE!G19</f>
        <v>477066.9</v>
      </c>
      <c r="M19" s="43">
        <f t="shared" si="2"/>
        <v>6.8485547556327575E-2</v>
      </c>
    </row>
    <row r="20" spans="1:13" ht="15.95" customHeight="1" x14ac:dyDescent="0.2">
      <c r="A20" s="141"/>
      <c r="B20" s="144"/>
      <c r="C20" s="35" t="s">
        <v>6</v>
      </c>
      <c r="D20" s="36">
        <f>SUM(D18:D19)</f>
        <v>7927207</v>
      </c>
      <c r="E20" s="36">
        <f>SUM(E18:E19)</f>
        <v>1420908.99</v>
      </c>
      <c r="F20" s="37">
        <f t="shared" si="3"/>
        <v>0.17924459270459317</v>
      </c>
      <c r="G20" s="77">
        <f ca="1">SUM(G18:G19)</f>
        <v>5600000</v>
      </c>
      <c r="H20" s="77">
        <f ca="1">SUM(H18:H19)</f>
        <v>906298.01000000047</v>
      </c>
      <c r="I20" s="78">
        <f t="shared" ca="1" si="4"/>
        <v>0.8856724682476439</v>
      </c>
      <c r="J20" s="36">
        <f>SUM(J18:J19)</f>
        <v>1093066.26</v>
      </c>
      <c r="K20" s="37">
        <f t="shared" si="1"/>
        <v>0.13788794212135497</v>
      </c>
      <c r="L20" s="36">
        <f>SUM(L18:L19)</f>
        <v>1085180.7000000002</v>
      </c>
      <c r="M20" s="44">
        <f t="shared" si="2"/>
        <v>0.13689319580023585</v>
      </c>
    </row>
    <row r="21" spans="1:13" ht="22.5" customHeight="1" x14ac:dyDescent="0.2">
      <c r="A21" s="141"/>
      <c r="B21" s="144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1"/>
      <c r="B22" s="144"/>
      <c r="C22" s="31" t="s">
        <v>4</v>
      </c>
      <c r="D22" s="32">
        <f>BASE!D22</f>
        <v>3089464</v>
      </c>
      <c r="E22" s="32">
        <f>BASE!E22</f>
        <v>1733426.32</v>
      </c>
      <c r="F22" s="33">
        <f t="shared" si="3"/>
        <v>0.56107671751475341</v>
      </c>
      <c r="G22" s="32">
        <f ca="1">PTRES!F33+PTRES!F34+PTRES!F35</f>
        <v>579685.87</v>
      </c>
      <c r="H22" s="32">
        <f ca="1">D22-E22-G22</f>
        <v>776351.80999999994</v>
      </c>
      <c r="I22" s="33">
        <f t="shared" ca="1" si="4"/>
        <v>0.74870987006160294</v>
      </c>
      <c r="J22" s="32">
        <f>BASE!F22</f>
        <v>1188296.75</v>
      </c>
      <c r="K22" s="33">
        <f t="shared" si="1"/>
        <v>0.38462877379377136</v>
      </c>
      <c r="L22" s="34">
        <f>BASE!G22</f>
        <v>1176808.8999999999</v>
      </c>
      <c r="M22" s="43">
        <f t="shared" si="2"/>
        <v>0.3809103779814233</v>
      </c>
    </row>
    <row r="23" spans="1:13" ht="15.95" customHeight="1" x14ac:dyDescent="0.2">
      <c r="A23" s="141"/>
      <c r="B23" s="144"/>
      <c r="C23" s="35" t="s">
        <v>6</v>
      </c>
      <c r="D23" s="36">
        <f>SUM(D21:D22)</f>
        <v>3764811</v>
      </c>
      <c r="E23" s="36">
        <f>SUM(E21:E22)</f>
        <v>2039533.46</v>
      </c>
      <c r="F23" s="37">
        <f t="shared" si="3"/>
        <v>0.5417359490290482</v>
      </c>
      <c r="G23" s="77">
        <f ca="1">SUM(G21:G22)</f>
        <v>579685.87</v>
      </c>
      <c r="H23" s="77">
        <f ca="1">SUM(H21:H22)</f>
        <v>1145591.67</v>
      </c>
      <c r="I23" s="78">
        <f t="shared" ca="1" si="4"/>
        <v>0.69571070898379761</v>
      </c>
      <c r="J23" s="36">
        <f>SUM(J21:J22)</f>
        <v>1341365.8900000001</v>
      </c>
      <c r="K23" s="37">
        <f t="shared" si="1"/>
        <v>0.35629036623618027</v>
      </c>
      <c r="L23" s="36">
        <f>SUM(L21:L22)</f>
        <v>1329878.04</v>
      </c>
      <c r="M23" s="44">
        <f t="shared" si="2"/>
        <v>0.35323899128004038</v>
      </c>
    </row>
    <row r="24" spans="1:13" ht="22.5" customHeight="1" x14ac:dyDescent="0.2">
      <c r="A24" s="141"/>
      <c r="B24" s="144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1"/>
      <c r="B25" s="144"/>
      <c r="C25" s="31" t="s">
        <v>4</v>
      </c>
      <c r="D25" s="32">
        <f>BASE!D25</f>
        <v>3716585</v>
      </c>
      <c r="E25" s="32">
        <f>BASE!E25</f>
        <v>1952439.3</v>
      </c>
      <c r="F25" s="33">
        <f t="shared" si="3"/>
        <v>0.52533153419066159</v>
      </c>
      <c r="G25" s="32">
        <f ca="1">PTRES!F37+PTRES!F38+PTRES!F39</f>
        <v>615835.35</v>
      </c>
      <c r="H25" s="32">
        <f ca="1">D25-E25-G25</f>
        <v>1148310.3500000001</v>
      </c>
      <c r="I25" s="33">
        <f t="shared" ca="1" si="4"/>
        <v>0.69103078498137405</v>
      </c>
      <c r="J25" s="32">
        <f>BASE!F25</f>
        <v>1434999.7</v>
      </c>
      <c r="K25" s="33">
        <f t="shared" si="1"/>
        <v>0.38610705795777572</v>
      </c>
      <c r="L25" s="34">
        <f>BASE!G25</f>
        <v>1277493.9099999999</v>
      </c>
      <c r="M25" s="43">
        <f t="shared" si="2"/>
        <v>0.34372788729438447</v>
      </c>
    </row>
    <row r="26" spans="1:13" ht="15.95" customHeight="1" x14ac:dyDescent="0.2">
      <c r="A26" s="141"/>
      <c r="B26" s="144"/>
      <c r="C26" s="35" t="s">
        <v>6</v>
      </c>
      <c r="D26" s="36">
        <f>SUM(D24:D25)</f>
        <v>3898549</v>
      </c>
      <c r="E26" s="36">
        <f>SUM(E24:E25)</f>
        <v>2106039.71</v>
      </c>
      <c r="F26" s="37">
        <f t="shared" si="3"/>
        <v>0.54021116830902982</v>
      </c>
      <c r="G26" s="77">
        <f ca="1">SUM(G24:G25)</f>
        <v>615835.35</v>
      </c>
      <c r="H26" s="77">
        <f ca="1">SUM(H24:H25)</f>
        <v>1176673.9400000002</v>
      </c>
      <c r="I26" s="78">
        <f t="shared" ca="1" si="4"/>
        <v>0.69817643949069252</v>
      </c>
      <c r="J26" s="36">
        <f>SUM(J24:J25)</f>
        <v>1509160.1099999999</v>
      </c>
      <c r="K26" s="37">
        <f t="shared" si="1"/>
        <v>0.38710815485453687</v>
      </c>
      <c r="L26" s="36">
        <f>SUM(L24:L25)</f>
        <v>1343654.3199999998</v>
      </c>
      <c r="M26" s="44">
        <f t="shared" si="2"/>
        <v>0.34465497804439543</v>
      </c>
    </row>
    <row r="27" spans="1:13" ht="22.5" customHeight="1" x14ac:dyDescent="0.2">
      <c r="A27" s="141"/>
      <c r="B27" s="144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52316.800000000003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1"/>
      <c r="B28" s="144"/>
      <c r="C28" s="31" t="s">
        <v>4</v>
      </c>
      <c r="D28" s="32">
        <f>BASE!D28</f>
        <v>3203792</v>
      </c>
      <c r="E28" s="32">
        <f>BASE!E28</f>
        <v>1670094.09</v>
      </c>
      <c r="F28" s="33">
        <f t="shared" si="3"/>
        <v>0.52128667841108289</v>
      </c>
      <c r="G28" s="32">
        <f ca="1">PTRES!F41+PTRES!F42+PTRES!F43+PTRES!F44</f>
        <v>309858.19999999995</v>
      </c>
      <c r="H28" s="32">
        <f ca="1">D28-E28-G28</f>
        <v>1223839.71</v>
      </c>
      <c r="I28" s="33">
        <f t="shared" ca="1" si="4"/>
        <v>0.6180027573575313</v>
      </c>
      <c r="J28" s="32">
        <f>BASE!F28</f>
        <v>1204200.42</v>
      </c>
      <c r="K28" s="33">
        <f t="shared" si="1"/>
        <v>0.3758672285841278</v>
      </c>
      <c r="L28" s="34">
        <f>BASE!G28</f>
        <v>1190113.01</v>
      </c>
      <c r="M28" s="43">
        <f t="shared" si="2"/>
        <v>0.37147012352861858</v>
      </c>
    </row>
    <row r="29" spans="1:13" ht="15.95" customHeight="1" x14ac:dyDescent="0.2">
      <c r="A29" s="141"/>
      <c r="B29" s="144"/>
      <c r="C29" s="35" t="s">
        <v>6</v>
      </c>
      <c r="D29" s="36">
        <f>SUM(D27:D28)</f>
        <v>4332361</v>
      </c>
      <c r="E29" s="36">
        <f>SUM(E27:E28)</f>
        <v>2557011.0499999998</v>
      </c>
      <c r="F29" s="37">
        <f t="shared" si="3"/>
        <v>0.59021190754879382</v>
      </c>
      <c r="G29" s="77">
        <f ca="1">SUM(G27:G28)</f>
        <v>362174.99999999994</v>
      </c>
      <c r="H29" s="77">
        <f ca="1">SUM(H27:H28)</f>
        <v>1413174.95</v>
      </c>
      <c r="I29" s="78">
        <f t="shared" ca="1" si="4"/>
        <v>0.67380951171889869</v>
      </c>
      <c r="J29" s="36">
        <f>SUM(J27:J28)</f>
        <v>1204200.42</v>
      </c>
      <c r="K29" s="37">
        <f t="shared" si="1"/>
        <v>0.27795477339030611</v>
      </c>
      <c r="L29" s="36">
        <f>SUM(L27:L28)</f>
        <v>1190113.01</v>
      </c>
      <c r="M29" s="44">
        <f t="shared" si="2"/>
        <v>0.2747031029962646</v>
      </c>
    </row>
    <row r="30" spans="1:13" ht="22.5" customHeight="1" x14ac:dyDescent="0.2">
      <c r="A30" s="141"/>
      <c r="B30" s="144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1"/>
      <c r="B31" s="144"/>
      <c r="C31" s="31" t="s">
        <v>4</v>
      </c>
      <c r="D31" s="32">
        <f>BASE!D31</f>
        <v>699548</v>
      </c>
      <c r="E31" s="32">
        <f>BASE!E31</f>
        <v>470656.16</v>
      </c>
      <c r="F31" s="33">
        <f t="shared" si="3"/>
        <v>0.67280037967373219</v>
      </c>
      <c r="G31" s="32">
        <f ca="1">PTRES!F46+PTRES!F47+PTRES!F48+PTRES!F49</f>
        <v>84716.69</v>
      </c>
      <c r="H31" s="32">
        <f ca="1">D31-E31-G31</f>
        <v>144175.15000000002</v>
      </c>
      <c r="I31" s="33">
        <f t="shared" ca="1" si="4"/>
        <v>0.79390241984824483</v>
      </c>
      <c r="J31" s="32">
        <f>BASE!F31</f>
        <v>346616.92</v>
      </c>
      <c r="K31" s="33">
        <f t="shared" si="1"/>
        <v>0.49548697158736782</v>
      </c>
      <c r="L31" s="34">
        <f>BASE!G31</f>
        <v>310377.33</v>
      </c>
      <c r="M31" s="43">
        <f t="shared" si="2"/>
        <v>0.44368267795776706</v>
      </c>
    </row>
    <row r="32" spans="1:13" ht="15.95" customHeight="1" thickBot="1" x14ac:dyDescent="0.25">
      <c r="A32" s="142"/>
      <c r="B32" s="145"/>
      <c r="C32" s="45" t="s">
        <v>6</v>
      </c>
      <c r="D32" s="46">
        <f>SUM(D30:D31)</f>
        <v>819637</v>
      </c>
      <c r="E32" s="46">
        <f>SUM(E30:E31)</f>
        <v>563966.15</v>
      </c>
      <c r="F32" s="47">
        <f t="shared" si="3"/>
        <v>0.68806819360277782</v>
      </c>
      <c r="G32" s="79">
        <f ca="1">SUM(G30:G31)</f>
        <v>84716.69</v>
      </c>
      <c r="H32" s="79">
        <f ca="1">SUM(H30:H31)</f>
        <v>170954.16000000003</v>
      </c>
      <c r="I32" s="80">
        <f t="shared" ca="1" si="4"/>
        <v>0.79142698536059264</v>
      </c>
      <c r="J32" s="46">
        <f>SUM(J30:J31)</f>
        <v>398616.91</v>
      </c>
      <c r="K32" s="47">
        <f t="shared" si="1"/>
        <v>0.48633347445271502</v>
      </c>
      <c r="L32" s="46">
        <f>SUM(L30:L31)</f>
        <v>362377.32</v>
      </c>
      <c r="M32" s="48">
        <f t="shared" si="2"/>
        <v>0.44211927963232506</v>
      </c>
    </row>
    <row r="33" spans="1:13" ht="22.5" customHeight="1" x14ac:dyDescent="0.2">
      <c r="A33" s="140" t="s">
        <v>17</v>
      </c>
      <c r="B33" s="143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1"/>
      <c r="B34" s="144"/>
      <c r="C34" s="31" t="s">
        <v>4</v>
      </c>
      <c r="D34" s="32">
        <f>BASE!D34</f>
        <v>6451547</v>
      </c>
      <c r="E34" s="32">
        <f>BASE!E34</f>
        <v>4936489.09</v>
      </c>
      <c r="F34" s="33">
        <f t="shared" si="3"/>
        <v>0.76516362509643032</v>
      </c>
      <c r="G34" s="32">
        <f ca="1">PTRES!F51+PTRES!F53+PTRES!F54+PTRES!F55</f>
        <v>177058.03</v>
      </c>
      <c r="H34" s="32">
        <f ca="1">D34-E34-G34</f>
        <v>1337999.8800000001</v>
      </c>
      <c r="I34" s="33">
        <f t="shared" ca="1" si="4"/>
        <v>0.79260790008969939</v>
      </c>
      <c r="J34" s="32">
        <f>BASE!F34</f>
        <v>3522048.24</v>
      </c>
      <c r="K34" s="33">
        <f t="shared" si="1"/>
        <v>0.54592305380399464</v>
      </c>
      <c r="L34" s="34">
        <f>BASE!G34</f>
        <v>3230040.01</v>
      </c>
      <c r="M34" s="43">
        <f t="shared" si="2"/>
        <v>0.5006613158053409</v>
      </c>
    </row>
    <row r="35" spans="1:13" ht="15.95" customHeight="1" x14ac:dyDescent="0.2">
      <c r="A35" s="141"/>
      <c r="B35" s="144"/>
      <c r="C35" s="35" t="s">
        <v>6</v>
      </c>
      <c r="D35" s="36">
        <f>SUM(D33:D34)</f>
        <v>6699250</v>
      </c>
      <c r="E35" s="36">
        <f>SUM(E33:E34)</f>
        <v>5139600.09</v>
      </c>
      <c r="F35" s="37">
        <f t="shared" si="3"/>
        <v>0.76719037056386907</v>
      </c>
      <c r="G35" s="77">
        <f ca="1">SUM(G33:G34)</f>
        <v>204978.19</v>
      </c>
      <c r="H35" s="77">
        <f ca="1">SUM(H33:H34)</f>
        <v>1354671.7200000002</v>
      </c>
      <c r="I35" s="78">
        <f t="shared" ca="1" si="4"/>
        <v>0.7977875553233571</v>
      </c>
      <c r="J35" s="36">
        <f>SUM(J33:J34)</f>
        <v>3592549.24</v>
      </c>
      <c r="K35" s="37">
        <f t="shared" si="1"/>
        <v>0.53626140836660818</v>
      </c>
      <c r="L35" s="36">
        <f>SUM(L33:L34)</f>
        <v>3300541.01</v>
      </c>
      <c r="M35" s="44">
        <f t="shared" si="2"/>
        <v>0.49267321118035595</v>
      </c>
    </row>
    <row r="36" spans="1:13" ht="22.5" customHeight="1" x14ac:dyDescent="0.2">
      <c r="A36" s="141"/>
      <c r="B36" s="144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1"/>
      <c r="B37" s="144"/>
      <c r="C37" s="31" t="s">
        <v>4</v>
      </c>
      <c r="D37" s="32">
        <f>BASE!D37</f>
        <v>6592339</v>
      </c>
      <c r="E37" s="32">
        <f>BASE!E37</f>
        <v>4964206.68</v>
      </c>
      <c r="F37" s="33">
        <f t="shared" si="3"/>
        <v>0.7530266086134223</v>
      </c>
      <c r="G37" s="32">
        <f ca="1">PTRES!F57+PTRES!F59+PTRES!F60+PTRES!F61+PTRES!F62+PTRES!F63</f>
        <v>131282.93</v>
      </c>
      <c r="H37" s="32">
        <f ca="1">D37-E37-G37</f>
        <v>1496849.3900000004</v>
      </c>
      <c r="I37" s="33">
        <f t="shared" ca="1" si="4"/>
        <v>0.77294107751436925</v>
      </c>
      <c r="J37" s="32">
        <f>BASE!F37</f>
        <v>3286151.97</v>
      </c>
      <c r="K37" s="33">
        <f t="shared" si="1"/>
        <v>0.49848042857019342</v>
      </c>
      <c r="L37" s="34">
        <f>BASE!G37</f>
        <v>2944395.56</v>
      </c>
      <c r="M37" s="43">
        <f t="shared" si="2"/>
        <v>0.44663897897241028</v>
      </c>
    </row>
    <row r="38" spans="1:13" ht="15.95" customHeight="1" thickBot="1" x14ac:dyDescent="0.25">
      <c r="A38" s="142"/>
      <c r="B38" s="145"/>
      <c r="C38" s="45" t="s">
        <v>6</v>
      </c>
      <c r="D38" s="46">
        <f>SUM(D36:D37)</f>
        <v>6713781</v>
      </c>
      <c r="E38" s="46">
        <f>SUM(E36:E37)</f>
        <v>5041795.83</v>
      </c>
      <c r="F38" s="47">
        <f t="shared" si="3"/>
        <v>0.7509622119041417</v>
      </c>
      <c r="G38" s="79">
        <f ca="1">SUM(G36:G37)</f>
        <v>131282.93</v>
      </c>
      <c r="H38" s="79">
        <f ca="1">SUM(H36:H37)</f>
        <v>1540702.2400000005</v>
      </c>
      <c r="I38" s="80">
        <f t="shared" ca="1" si="4"/>
        <v>0.77051645860953755</v>
      </c>
      <c r="J38" s="46">
        <f>SUM(J36:J37)</f>
        <v>3313091.12</v>
      </c>
      <c r="K38" s="47">
        <f t="shared" ref="K38:K58" si="8">J38/D38</f>
        <v>0.49347619768949869</v>
      </c>
      <c r="L38" s="46">
        <f>SUM(L36:L37)</f>
        <v>2971334.71</v>
      </c>
      <c r="M38" s="48">
        <f t="shared" ref="M38:M58" si="9">L38/D38</f>
        <v>0.44257248039517522</v>
      </c>
    </row>
    <row r="39" spans="1:13" ht="22.5" customHeight="1" x14ac:dyDescent="0.2">
      <c r="A39" s="140" t="s">
        <v>21</v>
      </c>
      <c r="B39" s="143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1"/>
      <c r="B40" s="144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1"/>
      <c r="B41" s="144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53991.83</v>
      </c>
      <c r="H41" s="32">
        <f ca="1">D41-E41-G41</f>
        <v>216058.62999999995</v>
      </c>
      <c r="I41" s="33">
        <f t="shared" ca="1" si="4"/>
        <v>0.46182583332087895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1"/>
      <c r="B42" s="144"/>
      <c r="C42" s="31" t="s">
        <v>4</v>
      </c>
      <c r="D42" s="32">
        <f>BASE!D42</f>
        <v>5298585</v>
      </c>
      <c r="E42" s="32">
        <f>BASE!E42</f>
        <v>4259589.84</v>
      </c>
      <c r="F42" s="33">
        <f t="shared" si="3"/>
        <v>0.80391082524862767</v>
      </c>
      <c r="G42" s="32">
        <f ca="1">PTRES!F65+PTRES!F67+PTRES!F68+PTRES!F69+PTRES!F71</f>
        <v>249446.06000000003</v>
      </c>
      <c r="H42" s="32">
        <f ca="1">D42-E42-G42</f>
        <v>789549.10000000009</v>
      </c>
      <c r="I42" s="33">
        <f t="shared" ca="1" si="4"/>
        <v>0.85098868848947395</v>
      </c>
      <c r="J42" s="32">
        <f>BASE!F42</f>
        <v>3763031.5</v>
      </c>
      <c r="K42" s="33">
        <f t="shared" si="8"/>
        <v>0.71019555220875008</v>
      </c>
      <c r="L42" s="34">
        <f>BASE!G42</f>
        <v>3724176.53</v>
      </c>
      <c r="M42" s="43">
        <f t="shared" si="9"/>
        <v>0.70286246799853169</v>
      </c>
    </row>
    <row r="43" spans="1:13" ht="15.95" customHeight="1" x14ac:dyDescent="0.2">
      <c r="A43" s="141"/>
      <c r="B43" s="144"/>
      <c r="C43" s="35" t="s">
        <v>6</v>
      </c>
      <c r="D43" s="36">
        <f>SUM(D41:D42)</f>
        <v>5700051</v>
      </c>
      <c r="E43" s="36">
        <f>SUM(E41:E42)</f>
        <v>4391005.38</v>
      </c>
      <c r="F43" s="37">
        <f t="shared" si="3"/>
        <v>0.77034492849274505</v>
      </c>
      <c r="G43" s="77">
        <f ca="1">SUM(G41:G42)</f>
        <v>303437.89</v>
      </c>
      <c r="H43" s="77">
        <f ca="1">SUM(H41:H42)</f>
        <v>1005607.73</v>
      </c>
      <c r="I43" s="78">
        <f t="shared" ca="1" si="4"/>
        <v>0.82357916973023571</v>
      </c>
      <c r="J43" s="36">
        <f>SUM(J41:J42)</f>
        <v>3838337.5</v>
      </c>
      <c r="K43" s="37">
        <f t="shared" si="8"/>
        <v>0.67338651882237544</v>
      </c>
      <c r="L43" s="36">
        <f>SUM(L41:L42)</f>
        <v>3799482.53</v>
      </c>
      <c r="M43" s="44">
        <f t="shared" si="9"/>
        <v>0.66656991840950186</v>
      </c>
    </row>
    <row r="44" spans="1:13" ht="22.5" customHeight="1" x14ac:dyDescent="0.2">
      <c r="A44" s="141"/>
      <c r="B44" s="144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1"/>
      <c r="B45" s="144"/>
      <c r="C45" s="31" t="s">
        <v>4</v>
      </c>
      <c r="D45" s="32">
        <f>BASE!D45</f>
        <v>4889267</v>
      </c>
      <c r="E45" s="32">
        <f>BASE!E45</f>
        <v>4056672.5</v>
      </c>
      <c r="F45" s="33">
        <f t="shared" si="3"/>
        <v>0.8297097499482029</v>
      </c>
      <c r="G45" s="32">
        <f ca="1">PTRES!F73</f>
        <v>60621.23</v>
      </c>
      <c r="H45" s="32">
        <f ca="1">D45-E45-G45</f>
        <v>771973.27</v>
      </c>
      <c r="I45" s="33">
        <f t="shared" ca="1" si="4"/>
        <v>0.84210858805624644</v>
      </c>
      <c r="J45" s="32">
        <f>BASE!F45</f>
        <v>2483209.9500000002</v>
      </c>
      <c r="K45" s="33">
        <f t="shared" si="8"/>
        <v>0.50789002727811761</v>
      </c>
      <c r="L45" s="34">
        <f>BASE!G45</f>
        <v>2391287.92</v>
      </c>
      <c r="M45" s="43">
        <f t="shared" si="9"/>
        <v>0.48908924793839237</v>
      </c>
    </row>
    <row r="46" spans="1:13" ht="15.95" customHeight="1" thickBot="1" x14ac:dyDescent="0.25">
      <c r="A46" s="142"/>
      <c r="B46" s="145"/>
      <c r="C46" s="45" t="s">
        <v>6</v>
      </c>
      <c r="D46" s="46">
        <f>SUM(D44:D45)</f>
        <v>5299086</v>
      </c>
      <c r="E46" s="46">
        <f>SUM(E44:E45)</f>
        <v>4379110.33</v>
      </c>
      <c r="F46" s="47">
        <f t="shared" si="3"/>
        <v>0.82638974532589204</v>
      </c>
      <c r="G46" s="79">
        <f ca="1">SUM(G44:G45)</f>
        <v>115964.53</v>
      </c>
      <c r="H46" s="79">
        <f ca="1">SUM(H44:H45)</f>
        <v>804011.14</v>
      </c>
      <c r="I46" s="80">
        <f t="shared" ca="1" si="4"/>
        <v>0.84827361926188782</v>
      </c>
      <c r="J46" s="46">
        <f>SUM(J44:J45)</f>
        <v>2537739.4500000002</v>
      </c>
      <c r="K46" s="47">
        <f t="shared" si="8"/>
        <v>0.4789013520444847</v>
      </c>
      <c r="L46" s="46">
        <f>SUM(L44:L45)</f>
        <v>2445023.7999999998</v>
      </c>
      <c r="M46" s="48">
        <f t="shared" si="9"/>
        <v>0.46140481584937476</v>
      </c>
    </row>
    <row r="47" spans="1:13" ht="22.5" customHeight="1" x14ac:dyDescent="0.2">
      <c r="A47" s="131" t="s">
        <v>25</v>
      </c>
      <c r="B47" s="134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32"/>
      <c r="B48" s="135"/>
      <c r="C48" s="60" t="s">
        <v>4</v>
      </c>
      <c r="D48" s="61">
        <f>BASE!D48</f>
        <v>28557111</v>
      </c>
      <c r="E48" s="61">
        <f>BASE!E48</f>
        <v>25134674.609999999</v>
      </c>
      <c r="F48" s="62">
        <f t="shared" si="3"/>
        <v>0.88015467005748582</v>
      </c>
      <c r="G48" s="61">
        <f ca="1">PTRES!F75+PTRES!F76</f>
        <v>222569.40000000002</v>
      </c>
      <c r="H48" s="61">
        <f ca="1">D48-E48-G48</f>
        <v>3199866.9900000007</v>
      </c>
      <c r="I48" s="62">
        <f t="shared" ca="1" si="4"/>
        <v>0.88794850466491504</v>
      </c>
      <c r="J48" s="61">
        <f>BASE!F48</f>
        <v>24221283.800000001</v>
      </c>
      <c r="K48" s="62">
        <f t="shared" si="8"/>
        <v>0.84816996369135522</v>
      </c>
      <c r="L48" s="63">
        <f>BASE!G48</f>
        <v>23873982.309999999</v>
      </c>
      <c r="M48" s="64">
        <f t="shared" si="9"/>
        <v>0.83600831715785251</v>
      </c>
    </row>
    <row r="49" spans="1:13" ht="15.95" customHeight="1" x14ac:dyDescent="0.2">
      <c r="A49" s="132"/>
      <c r="B49" s="135"/>
      <c r="C49" s="65" t="s">
        <v>6</v>
      </c>
      <c r="D49" s="66">
        <f>SUM(D47:D48)</f>
        <v>29780465</v>
      </c>
      <c r="E49" s="66">
        <f>SUM(E47:E48)</f>
        <v>25749198.460000001</v>
      </c>
      <c r="F49" s="67">
        <f t="shared" si="3"/>
        <v>0.86463386182855106</v>
      </c>
      <c r="G49" s="81">
        <f ca="1">SUM(G47:G48)</f>
        <v>722569.4</v>
      </c>
      <c r="H49" s="81">
        <f ca="1">SUM(H47:H48)</f>
        <v>3308697.1400000006</v>
      </c>
      <c r="I49" s="82">
        <f t="shared" ref="I49:I58" ca="1" si="10">(E49+G49)/D49</f>
        <v>0.8888970625542616</v>
      </c>
      <c r="J49" s="66">
        <f>SUM(J47:J48)</f>
        <v>24388164.650000002</v>
      </c>
      <c r="K49" s="67">
        <f t="shared" si="8"/>
        <v>0.81893162682315412</v>
      </c>
      <c r="L49" s="66">
        <f>SUM(L47:L48)</f>
        <v>24040863.16</v>
      </c>
      <c r="M49" s="68">
        <f t="shared" si="9"/>
        <v>0.80726956949799134</v>
      </c>
    </row>
    <row r="50" spans="1:13" ht="22.5" customHeight="1" x14ac:dyDescent="0.2">
      <c r="A50" s="132"/>
      <c r="B50" s="135" t="s">
        <v>27</v>
      </c>
      <c r="C50" s="60" t="s">
        <v>4</v>
      </c>
      <c r="D50" s="61">
        <f>BASE!D50</f>
        <v>24199768</v>
      </c>
      <c r="E50" s="61">
        <f>BASE!E50</f>
        <v>23228668.309999999</v>
      </c>
      <c r="F50" s="62">
        <f t="shared" si="3"/>
        <v>0.95987152893366579</v>
      </c>
      <c r="G50" s="61">
        <f ca="1">PTRES!F77+PTRES!F78+PTRES!F79+PTRES!F80</f>
        <v>578023.63</v>
      </c>
      <c r="H50" s="61">
        <f ca="1">D50-E50-G50</f>
        <v>393076.06000000134</v>
      </c>
      <c r="I50" s="62">
        <f t="shared" ca="1" si="10"/>
        <v>0.98375703188559482</v>
      </c>
      <c r="J50" s="61">
        <f>BASE!F50</f>
        <v>21398786.559999999</v>
      </c>
      <c r="K50" s="62">
        <f t="shared" si="8"/>
        <v>0.88425585567597176</v>
      </c>
      <c r="L50" s="63">
        <f>BASE!G50</f>
        <v>21317512.379999999</v>
      </c>
      <c r="M50" s="64">
        <f t="shared" si="9"/>
        <v>0.8808973862889925</v>
      </c>
    </row>
    <row r="51" spans="1:13" ht="15.95" customHeight="1" x14ac:dyDescent="0.2">
      <c r="A51" s="132"/>
      <c r="B51" s="135"/>
      <c r="C51" s="65" t="s">
        <v>6</v>
      </c>
      <c r="D51" s="66">
        <f>D50</f>
        <v>24199768</v>
      </c>
      <c r="E51" s="66">
        <f>E50</f>
        <v>23228668.309999999</v>
      </c>
      <c r="F51" s="67">
        <f t="shared" si="3"/>
        <v>0.95987152893366579</v>
      </c>
      <c r="G51" s="81">
        <f ca="1">G50</f>
        <v>578023.63</v>
      </c>
      <c r="H51" s="81">
        <f ca="1">H50</f>
        <v>393076.06000000134</v>
      </c>
      <c r="I51" s="82">
        <f t="shared" ca="1" si="10"/>
        <v>0.98375703188559482</v>
      </c>
      <c r="J51" s="66">
        <f>J50</f>
        <v>21398786.559999999</v>
      </c>
      <c r="K51" s="67">
        <f t="shared" si="8"/>
        <v>0.88425585567597176</v>
      </c>
      <c r="L51" s="66">
        <f>L50</f>
        <v>21317512.379999999</v>
      </c>
      <c r="M51" s="68">
        <f t="shared" si="9"/>
        <v>0.8808973862889925</v>
      </c>
    </row>
    <row r="52" spans="1:13" ht="22.5" x14ac:dyDescent="0.2">
      <c r="A52" s="132"/>
      <c r="B52" s="135" t="s">
        <v>28</v>
      </c>
      <c r="C52" s="60" t="s">
        <v>5</v>
      </c>
      <c r="D52" s="61">
        <f>BASE!D52</f>
        <v>347931976</v>
      </c>
      <c r="E52" s="61">
        <f>BASE!E52</f>
        <v>326316466.5</v>
      </c>
      <c r="F52" s="62">
        <f t="shared" si="3"/>
        <v>0.93787432316942321</v>
      </c>
      <c r="G52" s="61">
        <f ca="1">PTRES!F81</f>
        <v>0</v>
      </c>
      <c r="H52" s="61">
        <f ca="1">D52-E52-G52</f>
        <v>21615509.5</v>
      </c>
      <c r="I52" s="62">
        <f t="shared" ca="1" si="10"/>
        <v>0.93787432316942321</v>
      </c>
      <c r="J52" s="61">
        <f>BASE!F52</f>
        <v>320033128.11000001</v>
      </c>
      <c r="K52" s="62">
        <f t="shared" si="8"/>
        <v>0.91981522304808228</v>
      </c>
      <c r="L52" s="63">
        <f>BASE!G52</f>
        <v>313082493.04000002</v>
      </c>
      <c r="M52" s="64">
        <f t="shared" si="9"/>
        <v>0.89983822883815667</v>
      </c>
    </row>
    <row r="53" spans="1:13" ht="15.95" customHeight="1" x14ac:dyDescent="0.2">
      <c r="A53" s="132"/>
      <c r="B53" s="135"/>
      <c r="C53" s="65" t="s">
        <v>6</v>
      </c>
      <c r="D53" s="66">
        <f>D52</f>
        <v>347931976</v>
      </c>
      <c r="E53" s="66">
        <f>E52</f>
        <v>326316466.5</v>
      </c>
      <c r="F53" s="67">
        <f t="shared" si="3"/>
        <v>0.93787432316942321</v>
      </c>
      <c r="G53" s="81">
        <f ca="1">G52</f>
        <v>0</v>
      </c>
      <c r="H53" s="81">
        <f ca="1">H52</f>
        <v>21615509.5</v>
      </c>
      <c r="I53" s="82">
        <f t="shared" ca="1" si="10"/>
        <v>0.93787432316942321</v>
      </c>
      <c r="J53" s="66">
        <f>J52</f>
        <v>320033128.11000001</v>
      </c>
      <c r="K53" s="67">
        <f t="shared" si="8"/>
        <v>0.91981522304808228</v>
      </c>
      <c r="L53" s="66">
        <f>L52</f>
        <v>313082493.04000002</v>
      </c>
      <c r="M53" s="68">
        <f t="shared" si="9"/>
        <v>0.89983822883815667</v>
      </c>
    </row>
    <row r="54" spans="1:13" ht="22.5" customHeight="1" x14ac:dyDescent="0.2">
      <c r="A54" s="132"/>
      <c r="B54" s="135" t="s">
        <v>29</v>
      </c>
      <c r="C54" s="60" t="s">
        <v>4</v>
      </c>
      <c r="D54" s="61">
        <f>BASE!D54</f>
        <v>22780134</v>
      </c>
      <c r="E54" s="61">
        <f>BASE!E54</f>
        <v>16689818.43</v>
      </c>
      <c r="F54" s="62">
        <f t="shared" si="3"/>
        <v>0.73264794798836563</v>
      </c>
      <c r="G54" s="61">
        <f ca="1">PTRES!F82+PTRES!F83+PTRES!F84+PTRES!F85+PTRES!F86+PTRES!F87</f>
        <v>1265404.1100000001</v>
      </c>
      <c r="H54" s="61">
        <f ca="1">D54-E54-G54</f>
        <v>4824911.46</v>
      </c>
      <c r="I54" s="62">
        <f t="shared" ca="1" si="10"/>
        <v>0.78819652860689926</v>
      </c>
      <c r="J54" s="61">
        <f>BASE!F54</f>
        <v>15292904.4</v>
      </c>
      <c r="K54" s="62">
        <f t="shared" si="8"/>
        <v>0.67132635830851572</v>
      </c>
      <c r="L54" s="63">
        <f>BASE!G54</f>
        <v>15286806.390000001</v>
      </c>
      <c r="M54" s="64">
        <f t="shared" si="9"/>
        <v>0.6710586684872003</v>
      </c>
    </row>
    <row r="55" spans="1:13" ht="15.95" customHeight="1" x14ac:dyDescent="0.2">
      <c r="A55" s="132"/>
      <c r="B55" s="135"/>
      <c r="C55" s="65" t="s">
        <v>6</v>
      </c>
      <c r="D55" s="66">
        <f>D54</f>
        <v>22780134</v>
      </c>
      <c r="E55" s="66">
        <f>E54</f>
        <v>16689818.43</v>
      </c>
      <c r="F55" s="67">
        <f t="shared" si="3"/>
        <v>0.73264794798836563</v>
      </c>
      <c r="G55" s="81">
        <f ca="1">G54</f>
        <v>1265404.1100000001</v>
      </c>
      <c r="H55" s="81">
        <f ca="1">H54</f>
        <v>4824911.46</v>
      </c>
      <c r="I55" s="82">
        <f t="shared" ca="1" si="10"/>
        <v>0.78819652860689926</v>
      </c>
      <c r="J55" s="66">
        <f>J54</f>
        <v>15292904.4</v>
      </c>
      <c r="K55" s="67">
        <f t="shared" si="8"/>
        <v>0.67132635830851572</v>
      </c>
      <c r="L55" s="66">
        <f>L54</f>
        <v>15286806.390000001</v>
      </c>
      <c r="M55" s="68">
        <f t="shared" si="9"/>
        <v>0.6710586684872003</v>
      </c>
    </row>
    <row r="56" spans="1:13" ht="22.5" customHeight="1" x14ac:dyDescent="0.2">
      <c r="A56" s="132"/>
      <c r="B56" s="135" t="s">
        <v>30</v>
      </c>
      <c r="C56" s="60" t="s">
        <v>4</v>
      </c>
      <c r="D56" s="61">
        <f>BASE!D56</f>
        <v>832423</v>
      </c>
      <c r="E56" s="61">
        <f>BASE!E56</f>
        <v>459232.35</v>
      </c>
      <c r="F56" s="62">
        <f t="shared" si="3"/>
        <v>0.55168147684530577</v>
      </c>
      <c r="G56" s="61">
        <f ca="1">PTRES!F88</f>
        <v>172148.78999999998</v>
      </c>
      <c r="H56" s="61">
        <f ca="1">D56-E56-G56</f>
        <v>201041.86000000004</v>
      </c>
      <c r="I56" s="62">
        <f t="shared" ca="1" si="10"/>
        <v>0.75848593803871334</v>
      </c>
      <c r="J56" s="61">
        <f>BASE!F56</f>
        <v>278983.59000000003</v>
      </c>
      <c r="K56" s="62">
        <f t="shared" si="8"/>
        <v>0.3351464219513397</v>
      </c>
      <c r="L56" s="63">
        <f>BASE!G56</f>
        <v>267741.03000000003</v>
      </c>
      <c r="M56" s="64">
        <f t="shared" si="9"/>
        <v>0.32164059618727503</v>
      </c>
    </row>
    <row r="57" spans="1:13" ht="15.95" customHeight="1" thickBot="1" x14ac:dyDescent="0.25">
      <c r="A57" s="133"/>
      <c r="B57" s="136"/>
      <c r="C57" s="69" t="s">
        <v>6</v>
      </c>
      <c r="D57" s="70">
        <f>D56</f>
        <v>832423</v>
      </c>
      <c r="E57" s="70">
        <f>E56</f>
        <v>459232.35</v>
      </c>
      <c r="F57" s="71">
        <f t="shared" si="3"/>
        <v>0.55168147684530577</v>
      </c>
      <c r="G57" s="83">
        <f ca="1">G56</f>
        <v>172148.78999999998</v>
      </c>
      <c r="H57" s="83">
        <f ca="1">H56</f>
        <v>201041.86000000004</v>
      </c>
      <c r="I57" s="84">
        <f t="shared" ca="1" si="10"/>
        <v>0.75848593803871334</v>
      </c>
      <c r="J57" s="70">
        <f>J56</f>
        <v>278983.59000000003</v>
      </c>
      <c r="K57" s="71">
        <f t="shared" si="8"/>
        <v>0.3351464219513397</v>
      </c>
      <c r="L57" s="70">
        <f>L56</f>
        <v>267741.03000000003</v>
      </c>
      <c r="M57" s="72">
        <f t="shared" si="9"/>
        <v>0.32164059618727503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427429084.55999988</v>
      </c>
      <c r="F58" s="52">
        <f t="shared" si="3"/>
        <v>0.88310231567906217</v>
      </c>
      <c r="G58" s="85">
        <f ca="1">G57+G55+G53+G51+G49+G46+G43+G40+G38+G35+G32+G29+G26+G23+G20+G17+G14+G11+G9+G7</f>
        <v>12249380.140000001</v>
      </c>
      <c r="H58" s="85">
        <f ca="1">H57+H55+H53+H51+H49+H46+H43+H40+H38+H35+H32+H29+H26+H23+H20+H17+H14+H11+H9+H7</f>
        <v>44330100.299999997</v>
      </c>
      <c r="I58" s="86">
        <f t="shared" ca="1" si="10"/>
        <v>0.90841050447113447</v>
      </c>
      <c r="J58" s="51">
        <f>J57+J55+J53+J51+J49+J46+J43+J40+J38+J35+J32+J29+J26+J23+J20+J17+J14+J11+J9+J7</f>
        <v>406972227.69000006</v>
      </c>
      <c r="K58" s="52">
        <f t="shared" si="8"/>
        <v>0.84083683041848667</v>
      </c>
      <c r="L58" s="51">
        <f>L57+L55+L53+L51+L49+L46+L43+L40+L38+L35+L32+L29+L26+L23+L20+L17+L14+L11+L9+L7</f>
        <v>398404199.59000003</v>
      </c>
      <c r="M58" s="53">
        <f t="shared" si="9"/>
        <v>0.82313460628532475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3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5284177.3500000006</v>
      </c>
      <c r="F3" s="6">
        <f t="shared" ref="F3:F8" si="0">E3/D3</f>
        <v>0.68998775064752738</v>
      </c>
      <c r="G3" s="4">
        <f>'Execução - LOA 2020'!J7</f>
        <v>5284177.3500000006</v>
      </c>
      <c r="H3" s="6">
        <f t="shared" ref="H3:H8" si="1">G3/D3</f>
        <v>0.68998775064752738</v>
      </c>
      <c r="I3" s="4">
        <f>'Execução - LOA 2020'!L7</f>
        <v>5284177.3500000006</v>
      </c>
      <c r="J3" s="6">
        <f>I3/D3</f>
        <v>0.68998775064752738</v>
      </c>
    </row>
    <row r="4" spans="1:10" ht="24.95" customHeight="1" x14ac:dyDescent="0.2">
      <c r="A4" s="164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4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4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1639113.29</v>
      </c>
      <c r="F6" s="6">
        <f t="shared" si="0"/>
        <v>0.42266855096594619</v>
      </c>
      <c r="G6" s="4">
        <f>'Execução - LOA 2020'!J14</f>
        <v>1048842.6400000001</v>
      </c>
      <c r="H6" s="6">
        <f t="shared" si="1"/>
        <v>0.27045891308714703</v>
      </c>
      <c r="I6" s="4">
        <f>'Execução - LOA 2020'!L14</f>
        <v>878148.67</v>
      </c>
      <c r="J6" s="6">
        <f t="shared" si="2"/>
        <v>0.22644305805218193</v>
      </c>
    </row>
    <row r="7" spans="1:10" ht="24.95" customHeight="1" x14ac:dyDescent="0.2">
      <c r="A7" s="164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65"/>
      <c r="B8" s="15"/>
      <c r="C8" s="3" t="s">
        <v>6</v>
      </c>
      <c r="D8" s="16">
        <f>SUM(D3:D7)</f>
        <v>12110534</v>
      </c>
      <c r="E8" s="16">
        <f>SUM(E3:E7)</f>
        <v>7346729.5200000005</v>
      </c>
      <c r="F8" s="6">
        <f t="shared" si="0"/>
        <v>0.60663960152376439</v>
      </c>
      <c r="G8" s="16">
        <f>SUM(G3:G7)</f>
        <v>6752133.4799999995</v>
      </c>
      <c r="H8" s="6">
        <f t="shared" si="1"/>
        <v>0.5575421760923176</v>
      </c>
      <c r="I8" s="16">
        <f>SUM(I3:I7)</f>
        <v>6581198.1500000004</v>
      </c>
      <c r="J8" s="6">
        <f t="shared" si="2"/>
        <v>0.54342757718198065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3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1420908.99</v>
      </c>
      <c r="F10" s="6">
        <f t="shared" ref="F10:F15" si="3">E10/D10</f>
        <v>0.17924459270459317</v>
      </c>
      <c r="G10" s="4">
        <f>'Execução - LOA 2020'!J20</f>
        <v>1093066.26</v>
      </c>
      <c r="H10" s="6">
        <f>G10/D10</f>
        <v>0.13788794212135497</v>
      </c>
      <c r="I10" s="4">
        <f>'Execução - LOA 2020'!L20</f>
        <v>1085180.7000000002</v>
      </c>
      <c r="J10" s="6">
        <f t="shared" si="2"/>
        <v>0.13689319580023585</v>
      </c>
    </row>
    <row r="11" spans="1:10" ht="24.95" customHeight="1" x14ac:dyDescent="0.2">
      <c r="A11" s="164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2039533.46</v>
      </c>
      <c r="F11" s="6">
        <f t="shared" si="3"/>
        <v>0.5417359490290482</v>
      </c>
      <c r="G11" s="4">
        <f>'Execução - LOA 2020'!J23</f>
        <v>1341365.8900000001</v>
      </c>
      <c r="H11" s="6">
        <f t="shared" ref="H11:H37" si="4">G11/D11</f>
        <v>0.35629036623618027</v>
      </c>
      <c r="I11" s="4">
        <f>'Execução - LOA 2020'!L23</f>
        <v>1329878.04</v>
      </c>
      <c r="J11" s="6">
        <f t="shared" si="2"/>
        <v>0.35323899128004038</v>
      </c>
    </row>
    <row r="12" spans="1:10" ht="24.95" customHeight="1" x14ac:dyDescent="0.2">
      <c r="A12" s="164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2106039.71</v>
      </c>
      <c r="F12" s="6">
        <f t="shared" si="3"/>
        <v>0.54021116830902982</v>
      </c>
      <c r="G12" s="4">
        <f>'Execução - LOA 2020'!J26</f>
        <v>1509160.1099999999</v>
      </c>
      <c r="H12" s="6">
        <f t="shared" si="4"/>
        <v>0.38710815485453687</v>
      </c>
      <c r="I12" s="4">
        <f>'Execução - LOA 2020'!L26</f>
        <v>1343654.3199999998</v>
      </c>
      <c r="J12" s="6">
        <f t="shared" si="2"/>
        <v>0.34465497804439543</v>
      </c>
    </row>
    <row r="13" spans="1:10" ht="24.95" customHeight="1" x14ac:dyDescent="0.2">
      <c r="A13" s="164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2557011.0499999998</v>
      </c>
      <c r="F13" s="6">
        <f t="shared" si="3"/>
        <v>0.59021190754879382</v>
      </c>
      <c r="G13" s="4">
        <f>'Execução - LOA 2020'!J29</f>
        <v>1204200.42</v>
      </c>
      <c r="H13" s="6">
        <f t="shared" si="4"/>
        <v>0.27795477339030611</v>
      </c>
      <c r="I13" s="4">
        <f>'Execução - LOA 2020'!L29</f>
        <v>1190113.01</v>
      </c>
      <c r="J13" s="6">
        <f t="shared" si="2"/>
        <v>0.2747031029962646</v>
      </c>
    </row>
    <row r="14" spans="1:10" ht="24.95" customHeight="1" x14ac:dyDescent="0.2">
      <c r="A14" s="164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563966.15</v>
      </c>
      <c r="F14" s="6">
        <f t="shared" si="3"/>
        <v>0.68806819360277782</v>
      </c>
      <c r="G14" s="4">
        <f>'Execução - LOA 2020'!J32</f>
        <v>398616.91</v>
      </c>
      <c r="H14" s="6">
        <f t="shared" si="4"/>
        <v>0.48633347445271502</v>
      </c>
      <c r="I14" s="4">
        <f>'Execução - LOA 2020'!L32</f>
        <v>362377.32</v>
      </c>
      <c r="J14" s="6">
        <f t="shared" si="2"/>
        <v>0.44211927963232506</v>
      </c>
    </row>
    <row r="15" spans="1:10" ht="24.95" customHeight="1" x14ac:dyDescent="0.2">
      <c r="A15" s="165"/>
      <c r="B15" s="8"/>
      <c r="C15" s="3" t="s">
        <v>6</v>
      </c>
      <c r="D15" s="4">
        <f>SUM(D10:D14)</f>
        <v>20742565</v>
      </c>
      <c r="E15" s="4">
        <f>SUM(E10:E14)</f>
        <v>8687459.3599999994</v>
      </c>
      <c r="F15" s="6">
        <f t="shared" si="3"/>
        <v>0.41882281000445215</v>
      </c>
      <c r="G15" s="4">
        <f>SUM(G10:G14)</f>
        <v>5546409.5899999999</v>
      </c>
      <c r="H15" s="6">
        <f t="shared" si="4"/>
        <v>0.26739265804397866</v>
      </c>
      <c r="I15" s="4">
        <f>SUM(I10:I14)</f>
        <v>5311203.3900000006</v>
      </c>
      <c r="J15" s="6">
        <f t="shared" si="2"/>
        <v>0.25605335646772714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3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5139600.09</v>
      </c>
      <c r="F17" s="6">
        <f t="shared" ref="F17:F37" si="5">E17/D17</f>
        <v>0.76719037056386907</v>
      </c>
      <c r="G17" s="4">
        <f>'Execução - LOA 2020'!J35</f>
        <v>3592549.24</v>
      </c>
      <c r="H17" s="6">
        <f t="shared" si="4"/>
        <v>0.53626140836660818</v>
      </c>
      <c r="I17" s="4">
        <f>'Execução - LOA 2020'!L35</f>
        <v>3300541.01</v>
      </c>
      <c r="J17" s="6">
        <f t="shared" si="2"/>
        <v>0.49267321118035595</v>
      </c>
    </row>
    <row r="18" spans="1:10" ht="24.95" customHeight="1" x14ac:dyDescent="0.2">
      <c r="A18" s="164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5041795.83</v>
      </c>
      <c r="F18" s="6">
        <f t="shared" si="5"/>
        <v>0.7509622119041417</v>
      </c>
      <c r="G18" s="4">
        <f>'Execução - LOA 2020'!J38</f>
        <v>3313091.12</v>
      </c>
      <c r="H18" s="6">
        <f t="shared" si="4"/>
        <v>0.49347619768949869</v>
      </c>
      <c r="I18" s="4">
        <f>'Execução - LOA 2020'!L38</f>
        <v>2971334.71</v>
      </c>
      <c r="J18" s="6">
        <f t="shared" si="2"/>
        <v>0.44257248039517522</v>
      </c>
    </row>
    <row r="19" spans="1:10" ht="24.95" customHeight="1" x14ac:dyDescent="0.2">
      <c r="A19" s="165"/>
      <c r="B19" s="8"/>
      <c r="C19" s="3" t="s">
        <v>6</v>
      </c>
      <c r="D19" s="4">
        <f>SUM(D17:D18)</f>
        <v>13413031</v>
      </c>
      <c r="E19" s="4">
        <f>SUM(E17:E18)</f>
        <v>10181395.92</v>
      </c>
      <c r="F19" s="6">
        <f>E19/D19</f>
        <v>0.75906750085047892</v>
      </c>
      <c r="G19" s="4">
        <f>SUM(G17:G18)</f>
        <v>6905640.3600000003</v>
      </c>
      <c r="H19" s="6">
        <f t="shared" si="4"/>
        <v>0.51484562736043782</v>
      </c>
      <c r="I19" s="4">
        <f>SUM(I17:I18)</f>
        <v>6271875.7199999997</v>
      </c>
      <c r="J19" s="6">
        <f t="shared" si="2"/>
        <v>0.46759570748774082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3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4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4391005.38</v>
      </c>
      <c r="F22" s="6">
        <f t="shared" si="5"/>
        <v>0.77034492849274505</v>
      </c>
      <c r="G22" s="4">
        <f>'Execução - LOA 2020'!J43</f>
        <v>3838337.5</v>
      </c>
      <c r="H22" s="6">
        <f t="shared" si="4"/>
        <v>0.67338651882237544</v>
      </c>
      <c r="I22" s="4">
        <f>'Execução - LOA 2020'!L43</f>
        <v>3799482.53</v>
      </c>
      <c r="J22" s="6">
        <f t="shared" si="2"/>
        <v>0.66656991840950186</v>
      </c>
    </row>
    <row r="23" spans="1:10" ht="24.95" customHeight="1" x14ac:dyDescent="0.2">
      <c r="A23" s="164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4379110.33</v>
      </c>
      <c r="F23" s="6">
        <f t="shared" si="5"/>
        <v>0.82638974532589204</v>
      </c>
      <c r="G23" s="4">
        <f>'Execução - LOA 2020'!J46</f>
        <v>2537739.4500000002</v>
      </c>
      <c r="H23" s="6">
        <f t="shared" si="4"/>
        <v>0.4789013520444847</v>
      </c>
      <c r="I23" s="4">
        <f>'Execução - LOA 2020'!L46</f>
        <v>2445023.7999999998</v>
      </c>
      <c r="J23" s="6">
        <f t="shared" si="2"/>
        <v>0.46140481584937476</v>
      </c>
    </row>
    <row r="24" spans="1:10" ht="24.95" customHeight="1" x14ac:dyDescent="0.2">
      <c r="A24" s="165"/>
      <c r="B24" s="8"/>
      <c r="C24" s="3" t="s">
        <v>6</v>
      </c>
      <c r="D24" s="4">
        <f>SUM(D21:D23)</f>
        <v>12217669</v>
      </c>
      <c r="E24" s="4">
        <f>SUM(E21:E23)</f>
        <v>8770115.7100000009</v>
      </c>
      <c r="F24" s="6">
        <f t="shared" si="5"/>
        <v>0.71782233665030548</v>
      </c>
      <c r="G24" s="4">
        <f>SUM(G21:G23)</f>
        <v>6376076.9500000002</v>
      </c>
      <c r="H24" s="6">
        <f t="shared" si="4"/>
        <v>0.52187344001544</v>
      </c>
      <c r="I24" s="4">
        <f>SUM(I21:I23)</f>
        <v>6244506.3300000001</v>
      </c>
      <c r="J24" s="6">
        <f t="shared" si="2"/>
        <v>0.51110455930668941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3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25749198.460000001</v>
      </c>
      <c r="F26" s="6">
        <f t="shared" si="5"/>
        <v>0.86463386182855106</v>
      </c>
      <c r="G26" s="4">
        <f>'Execução - LOA 2020'!J49</f>
        <v>24388164.650000002</v>
      </c>
      <c r="H26" s="6">
        <f t="shared" si="4"/>
        <v>0.81893162682315412</v>
      </c>
      <c r="I26" s="4">
        <f>'Execução - LOA 2020'!L49</f>
        <v>24040863.16</v>
      </c>
      <c r="J26" s="6">
        <f t="shared" si="2"/>
        <v>0.80726956949799134</v>
      </c>
    </row>
    <row r="27" spans="1:10" ht="24.95" customHeight="1" x14ac:dyDescent="0.2">
      <c r="A27" s="164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23228668.309999999</v>
      </c>
      <c r="F27" s="6">
        <f t="shared" si="5"/>
        <v>0.95987152893366579</v>
      </c>
      <c r="G27" s="4">
        <f>'Execução - LOA 2020'!J51</f>
        <v>21398786.559999999</v>
      </c>
      <c r="H27" s="6">
        <f t="shared" si="4"/>
        <v>0.88425585567597176</v>
      </c>
      <c r="I27" s="4">
        <f>'Execução - LOA 2020'!L51</f>
        <v>21317512.379999999</v>
      </c>
      <c r="J27" s="6">
        <f t="shared" si="2"/>
        <v>0.8808973862889925</v>
      </c>
    </row>
    <row r="28" spans="1:10" ht="24.95" customHeight="1" x14ac:dyDescent="0.2">
      <c r="A28" s="164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326316466.5</v>
      </c>
      <c r="F28" s="6">
        <f t="shared" si="5"/>
        <v>0.93787432316942321</v>
      </c>
      <c r="G28" s="4">
        <f>'Execução - LOA 2020'!J53</f>
        <v>320033128.11000001</v>
      </c>
      <c r="H28" s="6">
        <f t="shared" si="4"/>
        <v>0.91981522304808228</v>
      </c>
      <c r="I28" s="4">
        <f>'Execução - LOA 2020'!L53</f>
        <v>313082493.04000002</v>
      </c>
      <c r="J28" s="6">
        <f t="shared" si="2"/>
        <v>0.89983822883815667</v>
      </c>
    </row>
    <row r="29" spans="1:10" ht="24.95" customHeight="1" x14ac:dyDescent="0.2">
      <c r="A29" s="164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16689818.43</v>
      </c>
      <c r="F29" s="6">
        <f t="shared" si="5"/>
        <v>0.73264794798836563</v>
      </c>
      <c r="G29" s="4">
        <f>'Execução - LOA 2020'!J55</f>
        <v>15292904.4</v>
      </c>
      <c r="H29" s="6">
        <f t="shared" si="4"/>
        <v>0.67132635830851572</v>
      </c>
      <c r="I29" s="4">
        <f>'Execução - LOA 2020'!L55</f>
        <v>15286806.390000001</v>
      </c>
      <c r="J29" s="6">
        <f t="shared" si="2"/>
        <v>0.6710586684872003</v>
      </c>
    </row>
    <row r="30" spans="1:10" ht="24.95" customHeight="1" x14ac:dyDescent="0.2">
      <c r="A30" s="164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459232.35</v>
      </c>
      <c r="F30" s="6">
        <f t="shared" si="5"/>
        <v>0.55168147684530577</v>
      </c>
      <c r="G30" s="4">
        <f>'Execução - LOA 2020'!J57</f>
        <v>278983.59000000003</v>
      </c>
      <c r="H30" s="6">
        <f t="shared" si="4"/>
        <v>0.3351464219513397</v>
      </c>
      <c r="I30" s="4">
        <f>'Execução - LOA 2020'!L57</f>
        <v>267741.03000000003</v>
      </c>
      <c r="J30" s="6">
        <f t="shared" si="2"/>
        <v>0.32164059618727503</v>
      </c>
    </row>
    <row r="31" spans="1:10" ht="24.95" customHeight="1" x14ac:dyDescent="0.2">
      <c r="A31" s="165"/>
      <c r="B31" s="8"/>
      <c r="C31" s="3" t="s">
        <v>6</v>
      </c>
      <c r="D31" s="16">
        <f>SUM(D26:D30)</f>
        <v>425524766</v>
      </c>
      <c r="E31" s="16">
        <f>SUM(E26:E30)</f>
        <v>392443384.05000001</v>
      </c>
      <c r="F31" s="6">
        <f t="shared" si="5"/>
        <v>0.92225744635037299</v>
      </c>
      <c r="G31" s="16">
        <f>SUM(G26:G30)</f>
        <v>381391967.30999994</v>
      </c>
      <c r="H31" s="6">
        <f t="shared" si="4"/>
        <v>0.89628618069670696</v>
      </c>
      <c r="I31" s="16">
        <f>SUM(I26:I30)</f>
        <v>373995416</v>
      </c>
      <c r="J31" s="6">
        <f t="shared" si="2"/>
        <v>0.87890399309919365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7346729.5200000005</v>
      </c>
      <c r="F33" s="6">
        <f>E33/D33</f>
        <v>0.60663960152376439</v>
      </c>
      <c r="G33" s="4">
        <f>G8</f>
        <v>6752133.4799999995</v>
      </c>
      <c r="H33" s="6">
        <f>G33/D33</f>
        <v>0.5575421760923176</v>
      </c>
      <c r="I33" s="4">
        <f>I8</f>
        <v>6581198.1500000004</v>
      </c>
      <c r="J33" s="6">
        <f t="shared" si="2"/>
        <v>0.54342757718198065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8687459.3599999994</v>
      </c>
      <c r="F34" s="6">
        <f t="shared" si="5"/>
        <v>0.41882281000445215</v>
      </c>
      <c r="G34" s="4">
        <f>G15</f>
        <v>5546409.5899999999</v>
      </c>
      <c r="H34" s="6">
        <f t="shared" si="4"/>
        <v>0.26739265804397866</v>
      </c>
      <c r="I34" s="4">
        <f>I15</f>
        <v>5311203.3900000006</v>
      </c>
      <c r="J34" s="6">
        <f t="shared" si="2"/>
        <v>0.25605335646772714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10181395.92</v>
      </c>
      <c r="F35" s="6">
        <f t="shared" si="5"/>
        <v>0.75906750085047892</v>
      </c>
      <c r="G35" s="4">
        <f>G19</f>
        <v>6905640.3600000003</v>
      </c>
      <c r="H35" s="6">
        <f t="shared" si="4"/>
        <v>0.51484562736043782</v>
      </c>
      <c r="I35" s="4">
        <f>I19</f>
        <v>6271875.7199999997</v>
      </c>
      <c r="J35" s="6">
        <f t="shared" si="2"/>
        <v>0.46759570748774082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8770115.7100000009</v>
      </c>
      <c r="F36" s="6">
        <f t="shared" si="5"/>
        <v>0.71782233665030548</v>
      </c>
      <c r="G36" s="4">
        <f>G24</f>
        <v>6376076.9500000002</v>
      </c>
      <c r="H36" s="6">
        <f t="shared" si="4"/>
        <v>0.52187344001544</v>
      </c>
      <c r="I36" s="4">
        <f>I24</f>
        <v>6244506.3300000001</v>
      </c>
      <c r="J36" s="6">
        <f t="shared" si="2"/>
        <v>0.51110455930668941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392443384.05000001</v>
      </c>
      <c r="F37" s="6">
        <f t="shared" si="5"/>
        <v>0.92225744635037299</v>
      </c>
      <c r="G37" s="4">
        <f>G31</f>
        <v>381391967.30999994</v>
      </c>
      <c r="H37" s="6">
        <f t="shared" si="4"/>
        <v>0.89628618069670696</v>
      </c>
      <c r="I37" s="4">
        <f>I31</f>
        <v>373995416</v>
      </c>
      <c r="J37" s="6">
        <f t="shared" si="2"/>
        <v>0.87890399309919365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235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2020-12-10T18:05:59Z</dcterms:modified>
</cp:coreProperties>
</file>